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690"/>
  </bookViews>
  <sheets>
    <sheet name="1-илова" sheetId="1" r:id="rId1"/>
    <sheet name="2-илова" sheetId="23" r:id="rId2"/>
    <sheet name="3-илова" sheetId="20" r:id="rId3"/>
    <sheet name="4-илова" sheetId="21" r:id="rId4"/>
    <sheet name="5-илова." sheetId="22" r:id="rId5"/>
    <sheet name="6-илова" sheetId="24" r:id="rId6"/>
    <sheet name="7-илова" sheetId="25" r:id="rId7"/>
    <sheet name="8-илова" sheetId="26" r:id="rId8"/>
    <sheet name="9-илова" sheetId="27" r:id="rId9"/>
    <sheet name="10-илова" sheetId="28" r:id="rId10"/>
    <sheet name="11-илова" sheetId="29" r:id="rId11"/>
    <sheet name="12-илова" sheetId="30" r:id="rId12"/>
    <sheet name="13-илова" sheetId="31" r:id="rId13"/>
    <sheet name="14-илова" sheetId="32" r:id="rId14"/>
    <sheet name="15-илова" sheetId="33" r:id="rId15"/>
  </sheets>
  <definedNames>
    <definedName name="_xlnm._FilterDatabase" localSheetId="1" hidden="1">'2-илова'!$A$4:$J$285</definedName>
    <definedName name="_xlnm._FilterDatabase" localSheetId="3" hidden="1">'4-илова'!$A$5:$P$421</definedName>
    <definedName name="_xlnm._FilterDatabase" localSheetId="4" hidden="1">'5-илова.'!$A$5:$L$161</definedName>
    <definedName name="_xlnm._FilterDatabase" localSheetId="5" hidden="1">'6-илова'!$A$6:$H$287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C8" i="1"/>
  <c r="C9" i="1"/>
  <c r="C10" i="1"/>
  <c r="C11" i="1"/>
  <c r="C12" i="1"/>
  <c r="C13" i="1"/>
  <c r="C14" i="1"/>
  <c r="C17" i="1" s="1"/>
  <c r="C15" i="1"/>
  <c r="C16" i="1"/>
  <c r="C7" i="1"/>
  <c r="A101" i="22" l="1"/>
  <c r="A102" i="22"/>
  <c r="A103" i="22"/>
  <c r="A104" i="22"/>
  <c r="A105" i="22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98" i="22"/>
  <c r="A99" i="22"/>
  <c r="A100" i="22"/>
  <c r="A97" i="22"/>
  <c r="A96" i="22"/>
  <c r="A95" i="22"/>
  <c r="L420" i="21"/>
  <c r="L153" i="22" l="1"/>
  <c r="L148" i="22"/>
  <c r="L147" i="22"/>
  <c r="L146" i="22"/>
  <c r="L145" i="22"/>
  <c r="L140" i="22"/>
  <c r="L156" i="22"/>
  <c r="L155" i="22"/>
  <c r="L154" i="22"/>
  <c r="L152" i="22"/>
  <c r="L151" i="22"/>
  <c r="L150" i="22"/>
  <c r="L149" i="22"/>
  <c r="L144" i="22"/>
  <c r="L143" i="22"/>
  <c r="L142" i="22"/>
  <c r="L141" i="22"/>
  <c r="L139" i="22"/>
  <c r="L138" i="22"/>
  <c r="A271" i="24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H269" i="24"/>
  <c r="A262" i="24"/>
  <c r="A263" i="24" s="1"/>
  <c r="A264" i="24" s="1"/>
  <c r="A265" i="24" s="1"/>
  <c r="A266" i="24" s="1"/>
  <c r="A267" i="24" s="1"/>
  <c r="A268" i="24" s="1"/>
  <c r="H260" i="24"/>
  <c r="A244" i="24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243" i="24"/>
  <c r="H241" i="24"/>
  <c r="H240" i="24"/>
  <c r="A240" i="24"/>
  <c r="A197" i="24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H195" i="24"/>
  <c r="H194" i="24" s="1"/>
  <c r="A194" i="24"/>
  <c r="A186" i="24"/>
  <c r="A187" i="24" s="1"/>
  <c r="A188" i="24" s="1"/>
  <c r="A189" i="24" s="1"/>
  <c r="A190" i="24" s="1"/>
  <c r="A191" i="24" s="1"/>
  <c r="A192" i="24" s="1"/>
  <c r="A193" i="24" s="1"/>
  <c r="H184" i="24"/>
  <c r="A183" i="24"/>
  <c r="H181" i="24"/>
  <c r="A180" i="24"/>
  <c r="H178" i="24"/>
  <c r="A177" i="24"/>
  <c r="A164" i="24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H162" i="24"/>
  <c r="H160" i="24"/>
  <c r="A159" i="24"/>
  <c r="H158" i="24"/>
  <c r="H157" i="24"/>
  <c r="A152" i="24"/>
  <c r="A153" i="24" s="1"/>
  <c r="A154" i="24" s="1"/>
  <c r="A155" i="24" s="1"/>
  <c r="A156" i="24" s="1"/>
  <c r="H150" i="24"/>
  <c r="A135" i="24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H133" i="24"/>
  <c r="A132" i="24"/>
  <c r="H130" i="24"/>
  <c r="H128" i="24"/>
  <c r="A119" i="24"/>
  <c r="A120" i="24" s="1"/>
  <c r="A121" i="24" s="1"/>
  <c r="A122" i="24" s="1"/>
  <c r="A123" i="24" s="1"/>
  <c r="A124" i="24" s="1"/>
  <c r="A125" i="24" s="1"/>
  <c r="A126" i="24" s="1"/>
  <c r="A127" i="24" s="1"/>
  <c r="H117" i="24"/>
  <c r="A114" i="24"/>
  <c r="A115" i="24" s="1"/>
  <c r="A116" i="24" s="1"/>
  <c r="H112" i="24"/>
  <c r="A108" i="24"/>
  <c r="A109" i="24" s="1"/>
  <c r="A110" i="24" s="1"/>
  <c r="A111" i="24" s="1"/>
  <c r="H106" i="24"/>
  <c r="A104" i="24"/>
  <c r="A105" i="24" s="1"/>
  <c r="H102" i="24"/>
  <c r="A101" i="24"/>
  <c r="A94" i="24"/>
  <c r="A95" i="24" s="1"/>
  <c r="A96" i="24" s="1"/>
  <c r="A97" i="24" s="1"/>
  <c r="A98" i="24" s="1"/>
  <c r="A99" i="24" s="1"/>
  <c r="A100" i="24" s="1"/>
  <c r="H92" i="24"/>
  <c r="A91" i="24"/>
  <c r="H89" i="24"/>
  <c r="H88" i="24" s="1"/>
  <c r="A88" i="24"/>
  <c r="A74" i="24"/>
  <c r="A75" i="24" s="1"/>
  <c r="A76" i="24" s="1"/>
  <c r="A77" i="24" s="1"/>
  <c r="A78" i="24" s="1"/>
  <c r="A80" i="24" s="1"/>
  <c r="A81" i="24" s="1"/>
  <c r="A82" i="24" s="1"/>
  <c r="A83" i="24" s="1"/>
  <c r="A84" i="24" s="1"/>
  <c r="A85" i="24" s="1"/>
  <c r="A86" i="24" s="1"/>
  <c r="A87" i="24" s="1"/>
  <c r="H72" i="24"/>
  <c r="A71" i="24"/>
  <c r="H69" i="24"/>
  <c r="A68" i="24"/>
  <c r="A62" i="24"/>
  <c r="A63" i="24" s="1"/>
  <c r="A64" i="24" s="1"/>
  <c r="A65" i="24" s="1"/>
  <c r="A66" i="24" s="1"/>
  <c r="A67" i="24" s="1"/>
  <c r="H60" i="24"/>
  <c r="A58" i="24"/>
  <c r="A59" i="24" s="1"/>
  <c r="H56" i="24"/>
  <c r="A55" i="24"/>
  <c r="A42" i="24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H40" i="24"/>
  <c r="H39" i="24" s="1"/>
  <c r="A39" i="24"/>
  <c r="A27" i="24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H24" i="24"/>
  <c r="A24" i="24"/>
  <c r="H12" i="24"/>
  <c r="H9" i="24"/>
  <c r="A8" i="24"/>
  <c r="I267" i="23"/>
  <c r="H267" i="23"/>
  <c r="D267" i="23"/>
  <c r="D258" i="23"/>
  <c r="I258" i="23"/>
  <c r="H258" i="23"/>
  <c r="I239" i="23"/>
  <c r="I238" i="23" s="1"/>
  <c r="H239" i="23"/>
  <c r="D239" i="23"/>
  <c r="D238" i="23" s="1"/>
  <c r="H193" i="23"/>
  <c r="H192" i="23" s="1"/>
  <c r="D193" i="23"/>
  <c r="I179" i="23"/>
  <c r="H179" i="23"/>
  <c r="I182" i="23"/>
  <c r="H182" i="23"/>
  <c r="D182" i="23"/>
  <c r="D179" i="23"/>
  <c r="D176" i="23"/>
  <c r="I176" i="23"/>
  <c r="H176" i="23"/>
  <c r="I160" i="23"/>
  <c r="H160" i="23"/>
  <c r="D160" i="23"/>
  <c r="I148" i="23"/>
  <c r="H148" i="23"/>
  <c r="D148" i="23"/>
  <c r="I131" i="23"/>
  <c r="H131" i="23"/>
  <c r="D131" i="23"/>
  <c r="H126" i="23"/>
  <c r="D126" i="23"/>
  <c r="I115" i="23"/>
  <c r="H115" i="23"/>
  <c r="D115" i="23"/>
  <c r="I110" i="23"/>
  <c r="H110" i="23"/>
  <c r="D110" i="23"/>
  <c r="I104" i="23"/>
  <c r="H104" i="23"/>
  <c r="D104" i="23"/>
  <c r="I100" i="23"/>
  <c r="H100" i="23"/>
  <c r="D100" i="23"/>
  <c r="I90" i="23"/>
  <c r="H90" i="23"/>
  <c r="H86" i="23" s="1"/>
  <c r="D90" i="23"/>
  <c r="D86" i="23" s="1"/>
  <c r="I87" i="23"/>
  <c r="H87" i="23"/>
  <c r="D87" i="23"/>
  <c r="D67" i="23"/>
  <c r="H58" i="23"/>
  <c r="D58" i="23"/>
  <c r="I54" i="23"/>
  <c r="H54" i="23"/>
  <c r="H53" i="23" s="1"/>
  <c r="D54" i="23"/>
  <c r="D53" i="23" s="1"/>
  <c r="I38" i="23"/>
  <c r="H38" i="23"/>
  <c r="H37" i="23" s="1"/>
  <c r="D38" i="23"/>
  <c r="D37" i="23" s="1"/>
  <c r="H23" i="23"/>
  <c r="H22" i="23" s="1"/>
  <c r="I23" i="23"/>
  <c r="I22" i="23" s="1"/>
  <c r="D23" i="23"/>
  <c r="D22" i="23" s="1"/>
  <c r="H10" i="23"/>
  <c r="I10" i="23"/>
  <c r="I6" i="23" s="1"/>
  <c r="D10" i="23"/>
  <c r="I7" i="23"/>
  <c r="H7" i="23"/>
  <c r="D7" i="23"/>
  <c r="A6" i="23"/>
  <c r="A269" i="23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60" i="23"/>
  <c r="A261" i="23" s="1"/>
  <c r="A262" i="23" s="1"/>
  <c r="A263" i="23" s="1"/>
  <c r="A264" i="23" s="1"/>
  <c r="A265" i="23" s="1"/>
  <c r="A266" i="23" s="1"/>
  <c r="A241" i="23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H238" i="23"/>
  <c r="A238" i="23"/>
  <c r="A195" i="23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I193" i="23"/>
  <c r="I192" i="23" s="1"/>
  <c r="D192" i="23"/>
  <c r="A192" i="23"/>
  <c r="A184" i="23"/>
  <c r="A185" i="23" s="1"/>
  <c r="A186" i="23" s="1"/>
  <c r="A187" i="23" s="1"/>
  <c r="A188" i="23" s="1"/>
  <c r="A189" i="23" s="1"/>
  <c r="A190" i="23" s="1"/>
  <c r="A191" i="23" s="1"/>
  <c r="A181" i="23"/>
  <c r="A178" i="23"/>
  <c r="A175" i="23"/>
  <c r="A162" i="23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I158" i="23"/>
  <c r="H158" i="23"/>
  <c r="D158" i="23"/>
  <c r="D157" i="23" s="1"/>
  <c r="A157" i="23"/>
  <c r="H156" i="23"/>
  <c r="H155" i="23" s="1"/>
  <c r="I155" i="23"/>
  <c r="D155" i="23"/>
  <c r="A150" i="23"/>
  <c r="A151" i="23" s="1"/>
  <c r="A152" i="23" s="1"/>
  <c r="A153" i="23" s="1"/>
  <c r="A154" i="23" s="1"/>
  <c r="A133" i="23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30" i="23"/>
  <c r="I128" i="23"/>
  <c r="H128" i="23"/>
  <c r="D128" i="23"/>
  <c r="I126" i="23"/>
  <c r="A117" i="23"/>
  <c r="A118" i="23" s="1"/>
  <c r="A119" i="23" s="1"/>
  <c r="A120" i="23" s="1"/>
  <c r="A121" i="23" s="1"/>
  <c r="A122" i="23" s="1"/>
  <c r="A123" i="23" s="1"/>
  <c r="A124" i="23" s="1"/>
  <c r="A125" i="23" s="1"/>
  <c r="A112" i="23"/>
  <c r="A113" i="23" s="1"/>
  <c r="A114" i="23" s="1"/>
  <c r="A106" i="23"/>
  <c r="A107" i="23" s="1"/>
  <c r="A108" i="23" s="1"/>
  <c r="A109" i="23" s="1"/>
  <c r="A102" i="23"/>
  <c r="A103" i="23" s="1"/>
  <c r="A99" i="23"/>
  <c r="A92" i="23"/>
  <c r="A93" i="23" s="1"/>
  <c r="A94" i="23" s="1"/>
  <c r="A95" i="23" s="1"/>
  <c r="A96" i="23" s="1"/>
  <c r="A97" i="23" s="1"/>
  <c r="A98" i="23" s="1"/>
  <c r="A89" i="23"/>
  <c r="A86" i="23"/>
  <c r="A78" i="23"/>
  <c r="A79" i="23" s="1"/>
  <c r="A80" i="23" s="1"/>
  <c r="A81" i="23" s="1"/>
  <c r="A82" i="23" s="1"/>
  <c r="A83" i="23" s="1"/>
  <c r="A84" i="23" s="1"/>
  <c r="A85" i="23" s="1"/>
  <c r="A72" i="23"/>
  <c r="A73" i="23" s="1"/>
  <c r="A74" i="23" s="1"/>
  <c r="A75" i="23" s="1"/>
  <c r="I70" i="23"/>
  <c r="H70" i="23"/>
  <c r="D70" i="23"/>
  <c r="A69" i="23"/>
  <c r="I67" i="23"/>
  <c r="H67" i="23"/>
  <c r="A64" i="23"/>
  <c r="A65" i="23" s="1"/>
  <c r="A60" i="23"/>
  <c r="A61" i="23" s="1"/>
  <c r="I58" i="23"/>
  <c r="A56" i="23"/>
  <c r="A57" i="23" s="1"/>
  <c r="A53" i="23"/>
  <c r="A40" i="23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I37" i="23"/>
  <c r="A37" i="23"/>
  <c r="A25" i="23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22" i="23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9" i="23"/>
  <c r="H55" i="24" l="1"/>
  <c r="H132" i="24"/>
  <c r="H159" i="24"/>
  <c r="H177" i="24"/>
  <c r="A7" i="24"/>
  <c r="H8" i="24"/>
  <c r="H101" i="24"/>
  <c r="H68" i="24"/>
  <c r="D130" i="23"/>
  <c r="D175" i="23"/>
  <c r="H157" i="23"/>
  <c r="D66" i="23"/>
  <c r="I99" i="23"/>
  <c r="D99" i="23"/>
  <c r="I130" i="23"/>
  <c r="I53" i="23"/>
  <c r="H66" i="23"/>
  <c r="I86" i="23"/>
  <c r="H99" i="23"/>
  <c r="D6" i="23"/>
  <c r="A5" i="23"/>
  <c r="I175" i="23"/>
  <c r="H6" i="23"/>
  <c r="I157" i="23"/>
  <c r="H175" i="23"/>
  <c r="I66" i="23"/>
  <c r="H130" i="23"/>
  <c r="L137" i="22"/>
  <c r="L134" i="22"/>
  <c r="L131" i="22"/>
  <c r="L132" i="22"/>
  <c r="L128" i="22"/>
  <c r="L125" i="22"/>
  <c r="L124" i="22"/>
  <c r="L123" i="22"/>
  <c r="L126" i="22"/>
  <c r="L118" i="22"/>
  <c r="L119" i="22"/>
  <c r="L120" i="22"/>
  <c r="L121" i="22"/>
  <c r="L122" i="22"/>
  <c r="L127" i="22"/>
  <c r="L129" i="22"/>
  <c r="L130" i="22"/>
  <c r="L133" i="22"/>
  <c r="L135" i="22"/>
  <c r="L136" i="22"/>
  <c r="L117" i="22"/>
  <c r="H7" i="24" l="1"/>
  <c r="D5" i="23"/>
  <c r="H5" i="23"/>
  <c r="I5" i="23"/>
  <c r="L14" i="21"/>
  <c r="L13" i="21"/>
  <c r="L85" i="22" l="1"/>
  <c r="L83" i="22"/>
  <c r="L81" i="22"/>
  <c r="K80" i="22"/>
  <c r="K66" i="22"/>
  <c r="K65" i="22"/>
  <c r="K63" i="22"/>
  <c r="L55" i="22"/>
  <c r="A87" i="22" l="1"/>
  <c r="A89" i="22" s="1"/>
  <c r="A91" i="22" s="1"/>
  <c r="A93" i="22" s="1"/>
</calcChain>
</file>

<file path=xl/sharedStrings.xml><?xml version="1.0" encoding="utf-8"?>
<sst xmlns="http://schemas.openxmlformats.org/spreadsheetml/2006/main" count="4825" uniqueCount="1220">
  <si>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</si>
  <si>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</si>
  <si>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</si>
  <si>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</si>
  <si>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</si>
  <si>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</si>
  <si>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</si>
  <si>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</si>
  <si>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</si>
  <si>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</si>
  <si>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</si>
  <si>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</si>
  <si>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</si>
  <si>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</si>
  <si>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</si>
  <si>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</si>
  <si>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</si>
  <si>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</si>
  <si>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</si>
  <si>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</si>
  <si>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</si>
  <si>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</si>
  <si>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</si>
  <si>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</si>
  <si>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</si>
  <si>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</si>
  <si>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</si>
  <si>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</si>
  <si>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</si>
  <si>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</si>
  <si>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</si>
  <si>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</si>
  <si>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</si>
  <si>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</si>
  <si>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</si>
  <si>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</si>
  <si>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</si>
  <si>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</si>
  <si>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</si>
  <si>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</si>
  <si>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</si>
  <si>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</si>
  <si>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</si>
  <si>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5.</t>
  </si>
  <si>
    <t>6.</t>
  </si>
  <si>
    <t>Харид қилинган товарлар (хизматлар) жами миқдори (ҳажми) қиймати
(минг сўм)</t>
  </si>
  <si>
    <t>Харид қилинган товарлар (хизматлар) жами миқдори (ҳажми) қиймати (минг сўм)</t>
  </si>
  <si>
    <t>Тадбир номи</t>
  </si>
  <si>
    <t>Янги қурилиш</t>
  </si>
  <si>
    <t>Реконструкция</t>
  </si>
  <si>
    <t>7.</t>
  </si>
  <si>
    <t>8.</t>
  </si>
  <si>
    <t>9.</t>
  </si>
  <si>
    <t>Шартноманинг умумий қиймати
(минг сўм)</t>
  </si>
  <si>
    <t>1-ИЛОВА</t>
  </si>
  <si>
    <t>3-ИЛОВА</t>
  </si>
  <si>
    <t>4-ИЛОВА</t>
  </si>
  <si>
    <t>5-ИЛОВА</t>
  </si>
  <si>
    <t>6-ИЛОВА</t>
  </si>
  <si>
    <t>Ўзбекистон Республикаси Мактабгача таълим вазирлиги (вазирлик марказий аппаратини сақлаш харажати)</t>
  </si>
  <si>
    <t>Ўзбекистон Республикаси Мактабгача таълим вазирлиги (вазирликнинг марказлашган тадбирлари)</t>
  </si>
  <si>
    <t>Мактабгача таълимни ривожлантириш жамғармаси</t>
  </si>
  <si>
    <t>Нодавлат мактабгача таълим ташкилотларига субсидиялар</t>
  </si>
  <si>
    <t>Педагогика коллежларини сақлаш харажатлари</t>
  </si>
  <si>
    <t>Тошкент шаҳрида «А.И. Герцен номидаги Россия давлат педагогика университети» Федерал давлат бюджети олий таълим муассасаси филиали</t>
  </si>
  <si>
    <t>Мактабгача таълим муассасалари раҳбар ва мутахассисларини қайта тайёрлаш ва уларнинг малакасини ошириш институти</t>
  </si>
  <si>
    <t xml:space="preserve">Инфратузилмани ривожлантириш бўйича инжиниринг компанияси ДУК </t>
  </si>
  <si>
    <t>Ўзбекистон Республикасининг Давлат бюджети</t>
  </si>
  <si>
    <t>Бюджетдан ташқари ривожлантириш жамғармаси</t>
  </si>
  <si>
    <t>Ҳисоблаш техникалари</t>
  </si>
  <si>
    <t>Электрон аукцион</t>
  </si>
  <si>
    <t>ООО "Sharq-Biznes-Servis"</t>
  </si>
  <si>
    <t>Дона</t>
  </si>
  <si>
    <t>Мебель ва офис жихозлари</t>
  </si>
  <si>
    <t xml:space="preserve">"ALDOS FURNITURE" МЧЖ </t>
  </si>
  <si>
    <t>Комплект</t>
  </si>
  <si>
    <t>OOO KEYS LUCK</t>
  </si>
  <si>
    <t>Марка</t>
  </si>
  <si>
    <t xml:space="preserve">YATT Tursunov Oybek Mirzamaxmudovich </t>
  </si>
  <si>
    <t>Штука</t>
  </si>
  <si>
    <t xml:space="preserve">OOO AL-ZUBEN </t>
  </si>
  <si>
    <t>Пачка</t>
  </si>
  <si>
    <t>Рамка</t>
  </si>
  <si>
    <t xml:space="preserve">СП FAMILY GOOD LINE </t>
  </si>
  <si>
    <t xml:space="preserve"> Маркер</t>
  </si>
  <si>
    <t xml:space="preserve">ООО "KANS SHOP" </t>
  </si>
  <si>
    <t xml:space="preserve"> Пачка</t>
  </si>
  <si>
    <t xml:space="preserve">ООО NNB AUTO-BUSINESS </t>
  </si>
  <si>
    <t xml:space="preserve"> Фото рамка</t>
  </si>
  <si>
    <t>KANSUZ MCHJ</t>
  </si>
  <si>
    <t>"SHERZOD STATIONERY" МЧЖ</t>
  </si>
  <si>
    <t>8875203</t>
  </si>
  <si>
    <t xml:space="preserve"> ООО "KANS SHOP" </t>
  </si>
  <si>
    <t xml:space="preserve">OOO SAM S PERFECT IMPEX </t>
  </si>
  <si>
    <t xml:space="preserve">  Штука</t>
  </si>
  <si>
    <t xml:space="preserve">ЯТТ Ахмедова Мавжуда Машраповна </t>
  </si>
  <si>
    <t xml:space="preserve"> Штука</t>
  </si>
  <si>
    <t xml:space="preserve"> Карандаш</t>
  </si>
  <si>
    <t xml:space="preserve">ООО UMAKANSUL BUSINESS </t>
  </si>
  <si>
    <t xml:space="preserve"> Скрепка</t>
  </si>
  <si>
    <t xml:space="preserve">ЧП SERGELI OBOD DIYOR </t>
  </si>
  <si>
    <t xml:space="preserve"> ЧП AZIMUT BUSINESS KAPITAL</t>
  </si>
  <si>
    <t>ЧП FELIX BUSINESS KAPITAL</t>
  </si>
  <si>
    <t>ООО "KANSUZ"</t>
  </si>
  <si>
    <t>Дырокол</t>
  </si>
  <si>
    <t>ООО SMARTGOLD PRODUCTS</t>
  </si>
  <si>
    <t>Батарея</t>
  </si>
  <si>
    <t>UP SAR MCHJ</t>
  </si>
  <si>
    <t xml:space="preserve"> Батарея</t>
  </si>
  <si>
    <t xml:space="preserve">UP SAR MCHJ </t>
  </si>
  <si>
    <t>ООО "ABK-MEDICAL"</t>
  </si>
  <si>
    <t>7610426</t>
  </si>
  <si>
    <t>ООО "REAL PRINT"</t>
  </si>
  <si>
    <t>7610430</t>
  </si>
  <si>
    <t>7610472</t>
  </si>
  <si>
    <t>7610431</t>
  </si>
  <si>
    <t>7610423</t>
  </si>
  <si>
    <t>7610457</t>
  </si>
  <si>
    <t>7610463</t>
  </si>
  <si>
    <t>Давлат мактабгача таълим ташкилотлари</t>
  </si>
  <si>
    <t>2021 йил</t>
  </si>
  <si>
    <t xml:space="preserve">"Инфратузилмани ривожлантириш бўйича Инжиниринг Компанияси" ДУК Навоий филиали филиали </t>
  </si>
  <si>
    <t>Хатирчи тумани Корача МФЙ 4 сонли МТТни реконструкция (90 ўринли янги бино куриш)</t>
  </si>
  <si>
    <t>2020-2021 йил</t>
  </si>
  <si>
    <t>"Мухаммад келажак сари" МЧЖ</t>
  </si>
  <si>
    <t>301950147</t>
  </si>
  <si>
    <t xml:space="preserve">Кармана тумани Айрончи МФЙ 9-сонли 150 ўринли МТТни реконструкция қилиш </t>
  </si>
  <si>
    <t>"Навоий мухандиси" х\к</t>
  </si>
  <si>
    <t>300804518</t>
  </si>
  <si>
    <t>Кизилтепа тумани Ўзбекистон МФЙ 15-сонли МТТни реконструкция қилиш (90 ўринли янги бино қуриш ва мавжуд 60 ўринли бинони реконструкция қилиш)</t>
  </si>
  <si>
    <t>"Хазора нон савдо"Х/Ф.Кармана тумани.</t>
  </si>
  <si>
    <t>301019116</t>
  </si>
  <si>
    <t>"Инфратузилмани ривожлантириш бўйича Инжиниринг Компанияси" ДУК Наманган вилоят филиали</t>
  </si>
  <si>
    <t>"Чиндовул қурилиш инфо" МЧЖ</t>
  </si>
  <si>
    <t>"Обиджон Акмалхон ҳамкор" МЧЖ</t>
  </si>
  <si>
    <t xml:space="preserve">Капитал реконструкция </t>
  </si>
  <si>
    <t xml:space="preserve">Норин тумани Қизилтов МФЙдаги 120 ўринли 42-сонли мактабгача таълим муассасасини  мукаммал қайта қуриш </t>
  </si>
  <si>
    <t>"Норин сантех монтаж" МЧЖ</t>
  </si>
  <si>
    <t xml:space="preserve">Чуст туманидаги 280 ўринли 31-сонли мактабгача таълим муассасасини 280 ўринга мукаммал қайта қуриш </t>
  </si>
  <si>
    <t>Косонсой тумани Ўзбекистон МФЙдаги 150 ўринли 24-сонли мактабгача таълим ташкилотини мукаммал қайта қуриш</t>
  </si>
  <si>
    <t>Тендер</t>
  </si>
  <si>
    <t>Сирдарё вилояти бўйича жами</t>
  </si>
  <si>
    <t>"Инфратузилмани ривожлантириш бўйича инжиниринг компанияси" ДУК Сирдарё вилоят филиали</t>
  </si>
  <si>
    <t>Боёвут тумани 9-сонли МТТ биносини реконструкция қилиш</t>
  </si>
  <si>
    <t>"ART BUILDING GROUP" MCHJ</t>
  </si>
  <si>
    <t>Сирдарё тумани педогогика коллежи негизида МТТ биносини реконструкция қилиш</t>
  </si>
  <si>
    <t>"STROY SERVIS" MCHJ</t>
  </si>
  <si>
    <t>Тошкент вилояти бўйича жами</t>
  </si>
  <si>
    <t>Инфратузилмани ривожлантириш бўйича инжиниринг компанияси ДУК Тошкент  вилоят филиали</t>
  </si>
  <si>
    <t>Реконструкция қилиш</t>
  </si>
  <si>
    <t>Зангиота туманидаги 5-сон МТТ</t>
  </si>
  <si>
    <t>2020-2021 йй.</t>
  </si>
  <si>
    <t xml:space="preserve">“ZEROMAX BUILDING” МЧЖ </t>
  </si>
  <si>
    <t>Қибрай туманидаги 25-сон МТТ</t>
  </si>
  <si>
    <t xml:space="preserve">“ELEKTRO-MOTORS” МЧЖ </t>
  </si>
  <si>
    <t>Оққўрғон туманидаги 4-сон МТТ</t>
  </si>
  <si>
    <t>"ME'MOR HOME" МЧЖ</t>
  </si>
  <si>
    <t>Оққўрғон туманидаги "Ойтамғали" МФЙда фаолият юритмаётган МТТ</t>
  </si>
  <si>
    <t xml:space="preserve">“ERTIL-TA’MIR” МЧЖ </t>
  </si>
  <si>
    <t>Оҳангарон туманидаги "Санам" МФЙда фаолият юритмаётган МТТ</t>
  </si>
  <si>
    <t xml:space="preserve">“Фарғона пирамида файзли” МЧЖ </t>
  </si>
  <si>
    <t>Пискент туманидаги 14-сон МТТ</t>
  </si>
  <si>
    <t xml:space="preserve">“Водий саркор дизайн” МЧЖ </t>
  </si>
  <si>
    <t>Пискент туманидаги "Чимқўрғон" МФЙда фаолият юритмаётган МТТ</t>
  </si>
  <si>
    <t xml:space="preserve">“ОHANGARON  BINOKOR” МЧЖ </t>
  </si>
  <si>
    <t>Юқоричирчиқ туманидаги 8-сон МТТ</t>
  </si>
  <si>
    <t xml:space="preserve">“STEEL ARTY CONSTRUCTION” МЧЖ </t>
  </si>
  <si>
    <t>Ўртачирчиқ туманидаги "Аранчи" МФЙда фаолият юритмаётган МТТ</t>
  </si>
  <si>
    <t xml:space="preserve">“ELINUR SHAMS SAVDO” МЧЖ </t>
  </si>
  <si>
    <t>Чиноз туманидаги "Бирлик" МФЙда фаолият юритмаётган МТТ</t>
  </si>
  <si>
    <t>Янгийўл туманидаги "Қоратепа" МФЙда фаолият юритмаётган МТТ</t>
  </si>
  <si>
    <t xml:space="preserve">“XONOBOD QURILISH MONTAJ” МЧЖ </t>
  </si>
  <si>
    <t>Янгийўл туманидаги 19-сон МТТ</t>
  </si>
  <si>
    <t xml:space="preserve">“Орион строй монтаж” МЧЖ </t>
  </si>
  <si>
    <t>Нурафшон шаҳридаги 22-сон МТТ</t>
  </si>
  <si>
    <t xml:space="preserve">“ERU ENTERPRISE” МЧЖ </t>
  </si>
  <si>
    <t>Тошкент туманидаги 23-сон МТТ</t>
  </si>
  <si>
    <t xml:space="preserve">“SARBON SEVINCH” МЧЖ </t>
  </si>
  <si>
    <t>Чирчиқ шаҳридаги 33-сон МТТ</t>
  </si>
  <si>
    <t>"RIZO" МЧЖ</t>
  </si>
  <si>
    <t>Янгийўл туманидаги 3-сон МТТ</t>
  </si>
  <si>
    <t>"33-SONLI XMKK" МЧЖ</t>
  </si>
  <si>
    <t xml:space="preserve">Паркент туманидаги "Номданак" МФЙда фаолият юритмаётган МТТ  </t>
  </si>
  <si>
    <t>"MUXANDIS PLYUS LOYIHA" МЧЖ</t>
  </si>
  <si>
    <t>Оҳангарон туманидаги "Чувилдоқ" МФЙда фаолият юритмаётган МТТ</t>
  </si>
  <si>
    <t>"AXILLIK SARI" МЧЖ</t>
  </si>
  <si>
    <t xml:space="preserve">Юқоричирчиқ туманидаги "Чумчуқжар" МФЙда МТТ  </t>
  </si>
  <si>
    <t xml:space="preserve">“NUROBOD QURILISH SAVDO” МЧЖ </t>
  </si>
  <si>
    <t>Бўка туманидаги 10-сон МТТ</t>
  </si>
  <si>
    <t xml:space="preserve">“MAXIMUM STRОY ELITE” МЧЖ </t>
  </si>
  <si>
    <t xml:space="preserve">Бўстонлиқ туманидаги 13-сон МТТ </t>
  </si>
  <si>
    <t xml:space="preserve">“TEXNOLOG PARVOZI” XK </t>
  </si>
  <si>
    <t>Паркент туманидаги 18-сон МТТ</t>
  </si>
  <si>
    <t xml:space="preserve">“MUXANDIS PLYUS LOYIHA” МЧЖ </t>
  </si>
  <si>
    <t xml:space="preserve">Тошкент туманидаги "Нурхаёт" МФЙда фаолият юритмаётган МТТ  </t>
  </si>
  <si>
    <t xml:space="preserve">“GLOBAL CAPITAL LUX” МЧЖ </t>
  </si>
  <si>
    <t>Фарғона вилояти бўйича жами</t>
  </si>
  <si>
    <t>Инфратузилмани ривожлантириш бўйича инжиниринг компанияси ДУК Фарғона вилоят филиали</t>
  </si>
  <si>
    <t>Рекоснтрукция</t>
  </si>
  <si>
    <t>Тошлоқ туманидаги 14-сон МТТ (йилдан-йилга ўтувчи)</t>
  </si>
  <si>
    <t>2020-2021й</t>
  </si>
  <si>
    <t>"Фарғона бунёдкор қурилиш" МЧЖ</t>
  </si>
  <si>
    <t>Бюджет</t>
  </si>
  <si>
    <t>минг сўм</t>
  </si>
  <si>
    <t>Наманган вилоят бўйича жами</t>
  </si>
  <si>
    <t>Навоий вилоят бўйича жами</t>
  </si>
  <si>
    <t>2019-2021 йил</t>
  </si>
  <si>
    <t>Республика бўйича жами</t>
  </si>
  <si>
    <t xml:space="preserve"> Планшет,  Ноутбук,  Компьютер </t>
  </si>
  <si>
    <t>2-чорак</t>
  </si>
  <si>
    <t>Бюджет маблағлари ҳисобидан</t>
  </si>
  <si>
    <t>Эликтроннный каталог</t>
  </si>
  <si>
    <t>Бумага А4</t>
  </si>
  <si>
    <t>Эликтроннный аукцион</t>
  </si>
  <si>
    <t xml:space="preserve"> Бумага чертежная</t>
  </si>
  <si>
    <t xml:space="preserve"> Лампа</t>
  </si>
  <si>
    <t>Коврик</t>
  </si>
  <si>
    <t>Маска лицевая гигиеническая одноразовая из нетканого полотна</t>
  </si>
  <si>
    <t>УП 3953</t>
  </si>
  <si>
    <t>Перчатка</t>
  </si>
  <si>
    <t>Туалетная бумага</t>
  </si>
  <si>
    <t>Самоклеящая бумага</t>
  </si>
  <si>
    <t xml:space="preserve"> Самоклеящая бумага</t>
  </si>
  <si>
    <t>Антисептик ОП (марка Б ) 0,5 л</t>
  </si>
  <si>
    <t xml:space="preserve"> Изготовления секретной папки</t>
  </si>
  <si>
    <t>Изготовление печатей и штампов</t>
  </si>
  <si>
    <t>Распечатка и переплет книг</t>
  </si>
  <si>
    <t xml:space="preserve">Изготовление печатной продукции </t>
  </si>
  <si>
    <t>Изготовление печатной продукции</t>
  </si>
  <si>
    <t>Стерильный халат</t>
  </si>
  <si>
    <t xml:space="preserve"> ООО AL-MADINA LUX</t>
  </si>
  <si>
    <t>ХК "Нурон Савдо"</t>
  </si>
  <si>
    <t>Микрофон  Камера</t>
  </si>
  <si>
    <t xml:space="preserve">ООО CHORTOQ BIOKIMYO HIMOYA </t>
  </si>
  <si>
    <t xml:space="preserve"> Бумага А4</t>
  </si>
  <si>
    <t xml:space="preserve">COMFORT COMMERCE </t>
  </si>
  <si>
    <t>UTP кабель</t>
  </si>
  <si>
    <t xml:space="preserve">ООО OYTI MAX </t>
  </si>
  <si>
    <t>DDR</t>
  </si>
  <si>
    <t xml:space="preserve"> OOO"SIFAT GLASS TRADE" </t>
  </si>
  <si>
    <t>Пружина</t>
  </si>
  <si>
    <t xml:space="preserve">ООО INNOVATION SOLUTION BROKER </t>
  </si>
  <si>
    <t>Перфофайл</t>
  </si>
  <si>
    <t xml:space="preserve"> ООО PARIZODA PRINT BUSINESS </t>
  </si>
  <si>
    <t>Папка регистрация</t>
  </si>
  <si>
    <t xml:space="preserve">KANS SHOP XK </t>
  </si>
  <si>
    <t xml:space="preserve"> Журнал</t>
  </si>
  <si>
    <t xml:space="preserve"> Влажная салфетка</t>
  </si>
  <si>
    <t xml:space="preserve">ООО Dolphin Paper </t>
  </si>
  <si>
    <t xml:space="preserve"> Ручка</t>
  </si>
  <si>
    <t>ООО UMAKANSUL BUSINESS</t>
  </si>
  <si>
    <t>Антисептик 500 мл</t>
  </si>
  <si>
    <t xml:space="preserve"> ООО " СARAVAN LOGIMPEX" </t>
  </si>
  <si>
    <t xml:space="preserve">Хозтавар </t>
  </si>
  <si>
    <t xml:space="preserve"> "AHMAD NASULLOXODJA" mas`uliyati cheklangan jamiyati </t>
  </si>
  <si>
    <t xml:space="preserve"> Маска лицевая гигиеническая одноразовая из нетканого полотна</t>
  </si>
  <si>
    <t>Эпидемияга қарши Бахиллы</t>
  </si>
  <si>
    <t xml:space="preserve"> Пружина</t>
  </si>
  <si>
    <t xml:space="preserve"> ООО INNOVATION SOLUTION BROKER </t>
  </si>
  <si>
    <t xml:space="preserve"> Картон для переплета</t>
  </si>
  <si>
    <t xml:space="preserve"> Пленка для переплета</t>
  </si>
  <si>
    <t xml:space="preserve">OOO  ALTA TRADE </t>
  </si>
  <si>
    <t xml:space="preserve"> Шина</t>
  </si>
  <si>
    <t xml:space="preserve">ЧП LEADER ALISHER </t>
  </si>
  <si>
    <t>Хоз тавар</t>
  </si>
  <si>
    <t xml:space="preserve">ООО SHAHRUZA-RUSTAMBEK KELAJAGI </t>
  </si>
  <si>
    <t>Сейф харид қилиш</t>
  </si>
  <si>
    <t>Фотоаппарат Фотообьектив Обьекив для камеры</t>
  </si>
  <si>
    <t xml:space="preserve">ООО SAM NATSIONAL GROUP </t>
  </si>
  <si>
    <t xml:space="preserve"> Антивирус программасини харид килиш</t>
  </si>
  <si>
    <t>OOO СП "UCD MICROS"</t>
  </si>
  <si>
    <t xml:space="preserve"> установка Турникет ва Face Control сотиб олиш ва ўрнатиш</t>
  </si>
  <si>
    <t>Кооперация биржаси</t>
  </si>
  <si>
    <t xml:space="preserve">ООО ZEVS BIZNES SERVICE </t>
  </si>
  <si>
    <t>Коракалпогистон Республикаси бўйича жами</t>
  </si>
  <si>
    <t>Янги курилиш</t>
  </si>
  <si>
    <t>"Инфратузилмани ривожлантириш бўйича Инжиниринг Компанияси" ДУК Коракалпогистон филиали филиали</t>
  </si>
  <si>
    <t>Бўзатов туманидаги "Бўзатов" МФЙда 120 ўринли янги МТТ</t>
  </si>
  <si>
    <t>ООО "NUKUS TURAN QURILIS"</t>
  </si>
  <si>
    <t>301 355 854</t>
  </si>
  <si>
    <t>Хўжайли туманидаги "Қумжиққин" ОФЙда 90 ўринли янги МТТ</t>
  </si>
  <si>
    <t>Беруний туманидаги «Дўстлик» ОФЙда фаолият юритмаётган МТТ</t>
  </si>
  <si>
    <t>ООО "JAMSHID"</t>
  </si>
  <si>
    <t>203 495 549</t>
  </si>
  <si>
    <t>Амударё туманидаги 21-сонли мактабгача таълим ташкилоти</t>
  </si>
  <si>
    <t>ООО "JUMURTOV TEX TA'MIR SERVIS"</t>
  </si>
  <si>
    <t>301 073 755</t>
  </si>
  <si>
    <t>Қўнғирот туманидаги 7-сонли мактабгача таълим ташкилоти</t>
  </si>
  <si>
    <t>ООО "QALBAQ QURILIS"</t>
  </si>
  <si>
    <t>302 779 610</t>
  </si>
  <si>
    <t>Чимбой туманидаги 19-сонли мактабгача таълим ташкилоти</t>
  </si>
  <si>
    <t>ЧП "SAUIR"</t>
  </si>
  <si>
    <t>201 721 766</t>
  </si>
  <si>
    <t>Хўжайли туманидаги 6-сонли мактабгача таълим ташкилоти</t>
  </si>
  <si>
    <t>ООО "NUKUS DRENAJ REKONSTRUKSIYA"</t>
  </si>
  <si>
    <t>300 649 100</t>
  </si>
  <si>
    <t>Тахиатош туманидаги 10-сонли мактабгача таълим ташкилоти</t>
  </si>
  <si>
    <t>Шўманай туманидаги «Дийханабад» ОФЙда фаолият юритмаётган МТТ</t>
  </si>
  <si>
    <t>ООО "AXMET TRANS TIR"</t>
  </si>
  <si>
    <t>303 174 177</t>
  </si>
  <si>
    <t>Тўрткўл туманидаги 5-сонли мактабгача таълим ташкилоти</t>
  </si>
  <si>
    <t>ООО "BUNYODKOR-MEROS"</t>
  </si>
  <si>
    <t>300 667 704</t>
  </si>
  <si>
    <t>Элликқалъа туманидаги «Кичик Гулдурсин» ОФЙда фаолият юритмаётган МТТ</t>
  </si>
  <si>
    <t>Кегейли туманидаги 11-сонли мактабгача таълим ташкилоти</t>
  </si>
  <si>
    <t>ООО "KO'RKEM SHAN'ARAQ QURILIS"</t>
  </si>
  <si>
    <t>302191617</t>
  </si>
  <si>
    <t>Элликқалъа туманидаги 8-сонли мактабгача таълим ташкилоти</t>
  </si>
  <si>
    <t>ООО "QIRQQIZ MAXSUS QURULISH"</t>
  </si>
  <si>
    <t>301 136 596</t>
  </si>
  <si>
    <t>Андижон вилояти бўйича жами</t>
  </si>
  <si>
    <t>Инфратузилмани ривожлантириш бўйича инжиниринг компанияси ДУК Андижон вилоят филиали</t>
  </si>
  <si>
    <t>Бўстон туманидаги "Яккатол" МФЙда фаолият юритмаётган собиқ 14-сон МТТни реконструкция қилиш</t>
  </si>
  <si>
    <t>2021 й</t>
  </si>
  <si>
    <t>"ZEROMAX BUILDING" МЧЖ</t>
  </si>
  <si>
    <t>301055089</t>
  </si>
  <si>
    <t>Бўстон туманидаги 16-сон МТТни реконструкция қилиш</t>
  </si>
  <si>
    <t>Андижон туманидаги 34-сон МТТни реконструкция қилиш</t>
  </si>
  <si>
    <t>"QURILISH MADAD HAMROX" МЧЖ</t>
  </si>
  <si>
    <t>301991714</t>
  </si>
  <si>
    <t>Андижон туманидаги 10-сон МТТни реконструкция қилиш</t>
  </si>
  <si>
    <t>"344-SON XO'JALIKLARARO KO'CHMA MEXANIZATSIYALASHGAN SAFI" МЧЖ</t>
  </si>
  <si>
    <t>201686786</t>
  </si>
  <si>
    <t>Жалақудуқ туманидаги 17-сон МТТни реконструкция қилиш</t>
  </si>
  <si>
    <t>"ANDIJON IHLOS QURILISH" МЧЖ</t>
  </si>
  <si>
    <t>302100790</t>
  </si>
  <si>
    <t>Хўжаобод туманидаги 25-сон МТТни реконструкция қилиш</t>
  </si>
  <si>
    <t>"FERUM DEKOR" МЧЖ</t>
  </si>
  <si>
    <t>302225105</t>
  </si>
  <si>
    <t>Мархамат туманидаги 10-сон МТТни реконструкция қилиш</t>
  </si>
  <si>
    <t>"MONOLIT STROY LYUKS" МЧЖ</t>
  </si>
  <si>
    <t>302701842</t>
  </si>
  <si>
    <t>Андижон туманидаги 14-сон МТТни реконструкция қилиш</t>
  </si>
  <si>
    <t>"AZIMUTSTROY" МЧЖ</t>
  </si>
  <si>
    <t>206064464</t>
  </si>
  <si>
    <t>Асака туманидаги 18-сон МТТни реконструкция қилиш</t>
  </si>
  <si>
    <t>"QO'RGONTEPA QURILISH TARAQQIYOTI" МЧЖ</t>
  </si>
  <si>
    <t>303894698</t>
  </si>
  <si>
    <t>Пахтаобод туманидаги 7-сон МТТни реконструкция қилиш</t>
  </si>
  <si>
    <t>"ABDUVALI TRANS SERVIS" МЧЖ</t>
  </si>
  <si>
    <t>302613975</t>
  </si>
  <si>
    <t>Шахрихон туманидаги 53-сон МТТни реконструкция қилиш</t>
  </si>
  <si>
    <t>"SAROY ZIYNATI" ХК</t>
  </si>
  <si>
    <t>206047983</t>
  </si>
  <si>
    <t>Улуғнор туманидаги 16-сон МТТни реконструкция қилиш</t>
  </si>
  <si>
    <t>Қўрғонтепа туманидаги "Ободон" МФЙда фаолият юритмаётган МТТни реконструкция қилиш</t>
  </si>
  <si>
    <t>"YUKSAK ISHONCH SERVIS LYUKS" МЧЖ</t>
  </si>
  <si>
    <t>303905230</t>
  </si>
  <si>
    <t>Бухоро вилоят бўйича жами</t>
  </si>
  <si>
    <t>"Инфратузилмани ривожлантириш бўйича инжиниринг компанияси" ДУК</t>
  </si>
  <si>
    <t>Бухоро тумани Работи қалмоқ МФЙ ҳудудидаги  № 37 МТТ</t>
  </si>
  <si>
    <t>ИТК «Намунали Қурилиш Сервис» ХК</t>
  </si>
  <si>
    <t xml:space="preserve"> 301 707 161</t>
  </si>
  <si>
    <t xml:space="preserve">Бухоро тумани Работипоён МФЙ ҳудудидаги №18 МТТ </t>
  </si>
  <si>
    <t xml:space="preserve">"Бухоро Гидро техника" МЧЖ </t>
  </si>
  <si>
    <t>300 128 417</t>
  </si>
  <si>
    <t>Қорақўл тумани Дўрман МФЙ ҳудудидаги №27 МТТ</t>
  </si>
  <si>
    <t>"Умарбобо" МЧЖ</t>
  </si>
  <si>
    <t xml:space="preserve">203 634 628 </t>
  </si>
  <si>
    <t>Жондор тумани Пахлавон МФЙ ҳудудидаги  №22 МТТ</t>
  </si>
  <si>
    <t>"20-трест" МЧЖ Курилиш стандарт та'минот сервис ШК</t>
  </si>
  <si>
    <t>303 480 779</t>
  </si>
  <si>
    <t>Жондор тумани Далмунобод МФЙ ҳудудидаги №18 МТТ</t>
  </si>
  <si>
    <t>"Сайид Мухаммадамин Сервис" МЧЖ</t>
  </si>
  <si>
    <t>Жондор тумани  Самончиқ МФЙ ҳудудидаги №13 МТТ</t>
  </si>
  <si>
    <t>Пешку тумани Чибагани  МФЙ ҳудудидаги  №30 МТТ</t>
  </si>
  <si>
    <t>"BOBIR-AZAMAT-TEMIR" МЧЖ</t>
  </si>
  <si>
    <t>300 812 129</t>
  </si>
  <si>
    <t>Ромитан тумани Аламдар МФЙ ҳудудидаги      №13 МТТ</t>
  </si>
  <si>
    <t>ИТҚ “Асадбек Шухрат Бунёдкор” ХК</t>
  </si>
  <si>
    <t>301 159 307</t>
  </si>
  <si>
    <t>Ғиждувон тумани Лабрўт МФЙ ҳудудидаги №40 МТТ</t>
  </si>
  <si>
    <t>"Соктари Мукаммал 
қурилиш" ИТК ХК</t>
  </si>
  <si>
    <t xml:space="preserve">301 734 952 </t>
  </si>
  <si>
    <t xml:space="preserve">Ғиждувон тумани "Чорсу" МФЙ ҳудудидаги №2-сонли  МТТ </t>
  </si>
  <si>
    <t>"Олот Улгуржи Савдо Инвест" МЧЖ</t>
  </si>
  <si>
    <t>Олот тумани Хидрейли МФЙ фаолият юритаётган МТТ</t>
  </si>
  <si>
    <t>"Шофиркон Бунёд Қурилиш Сервис" МЧЖ</t>
  </si>
  <si>
    <t>303 462 791</t>
  </si>
  <si>
    <t>Олот тумани Арабхона МФЙ ҳудудидаги фаолият юритмаётган  МТТ</t>
  </si>
  <si>
    <t>"Жўйнав Бунёдкор Қурилиш Сервис" МЧЖ</t>
  </si>
  <si>
    <t>Жиззах вилоят бўйича жами</t>
  </si>
  <si>
    <t xml:space="preserve">"Инфратузилмани ривожлантириш бўйича Инжиниринг Компанияси" ДУК Жиззах филиали филиали </t>
  </si>
  <si>
    <t>Зомин туманидаги "Ғаллакор ҚФЙда"
120 ўринли янги мактабгача таълим ташкилоти объектини қуриш</t>
  </si>
  <si>
    <t>"KENTAVR-KLASS" МЧЖ</t>
  </si>
  <si>
    <t>Зомин туманидаги "Оби-хаёт ҚФЙда"
120 ўринли янги мактабгача таълим ташкилоти объектини қуриш</t>
  </si>
  <si>
    <t>"JAVLON QURILISH BARAKA" МЧЖ</t>
  </si>
  <si>
    <t>Зомин туманидаги "Чорвадор ҚФЙда" 
120 ўринли янги мактабгача таълим ташкилоти объектини қуриш</t>
  </si>
  <si>
    <t>"BO’STON MONTAJ TA’MIR" ХК</t>
  </si>
  <si>
    <t xml:space="preserve"> Реконструкция </t>
  </si>
  <si>
    <t>Жиззах шахар Заргарлик МФЙ 18-сонли мактабгача таълим ташкилотини реконструкция килиш (фаолият юритмаётган)</t>
  </si>
  <si>
    <t>"NURPOLAT-TEMURBEK" МЧЖ</t>
  </si>
  <si>
    <t>Дустлик туман Кахрамон КФЙ 13-сонли мактабгача таълим ташкилотини реконструкция килиш</t>
  </si>
  <si>
    <t xml:space="preserve">"SABINA BIZNEZ QURILISH" МЧЖ  </t>
  </si>
  <si>
    <t>Бахмал туманидаги 3-сонли мактабгача таълим ташкилотини реконструкция килиш</t>
  </si>
  <si>
    <t>"JIZZAX TUMANLARARO SUV TARMOQ TAMIR" МЧЖ</t>
  </si>
  <si>
    <t>Янгиобод тумани Сармич МФЙ, Туроншох кучаси 3-сонли мактабгача таълим ташкилотини реконструкция килиш</t>
  </si>
  <si>
    <t>"XUMO QURILISH SERVIS" МЧЖ</t>
  </si>
  <si>
    <t>Зафаробод тумани Нурафшон ШФЙ 7-сонли мактабгача таълим ташкилотини реконструкция килиш</t>
  </si>
  <si>
    <t>"NURPO'LAT-TEMURBEK" МЧЖ</t>
  </si>
  <si>
    <t>Зарбдор тумани Янгиобод МФЙ 3-сонли мактабгача таълим ташкилотини реконструкция килиш</t>
  </si>
  <si>
    <t>"OSIYO-SH.K" ХФ</t>
  </si>
  <si>
    <t>Пахтакор тумани Пахтакор КФЙ А.Икромов куч. 7-сонли мактабгача таълим ташкилотини реконструкция килиш</t>
  </si>
  <si>
    <t>"JIZZAX QURILISH ZIYNATI" МЧЖ</t>
  </si>
  <si>
    <t>Қашқадарё вилоят бўйича жами</t>
  </si>
  <si>
    <t xml:space="preserve">"Инфратузилмани ривожлантириш бўйича Инжиниринг Компанияси" ДУК Қашқадарё филиали филиали </t>
  </si>
  <si>
    <t>Касби туманидаги "Оқ қамиш" МФЙда 
120 ўринли янги МТТ</t>
  </si>
  <si>
    <t>"KASBI IXTISOSLASHTIRILGAN
QURILISH TA'MIRLASH"  ХК</t>
  </si>
  <si>
    <t>301107347</t>
  </si>
  <si>
    <t>Қамаши тумани "Қуйи янги" МФЙда 
120 ўринли янги МТТ</t>
  </si>
  <si>
    <t xml:space="preserve"> "SAXRO
TRANS SERVIS"  MCHJ</t>
  </si>
  <si>
    <t>301439084</t>
  </si>
  <si>
    <t>Деҳқонобод туманидаги "Откамар" МФЙда фаолият юритмаётган МТТ</t>
  </si>
  <si>
    <t>БУНЁДКОР ФАЙЗ ИТК ХК</t>
  </si>
  <si>
    <t>301238137</t>
  </si>
  <si>
    <t>Шаҳрисабз шаҳридаги 3-сон МТТ</t>
  </si>
  <si>
    <t>"БОТИР ПОЛВОН" ХУСУСИЙ</t>
  </si>
  <si>
    <t>204112896</t>
  </si>
  <si>
    <t>Ғузор туманидаги 14-сон МТТ</t>
  </si>
  <si>
    <t xml:space="preserve"> "SANOAT UYJOY QURILISH SERVIS"  MCHJ</t>
  </si>
  <si>
    <t>302987867</t>
  </si>
  <si>
    <t>Китоб туманидаги 4-сон МТТ</t>
  </si>
  <si>
    <t>АЛ-ЖАСУР ХУСУСИЙ ФИРМАСИ</t>
  </si>
  <si>
    <t>201717327</t>
  </si>
  <si>
    <t>Косон туманидаги 26-сон МТТ</t>
  </si>
  <si>
    <t>УЗОК ЧАВАНДОЗ МАСЪУЛИЯТИ
ЧЕКЛАНГАН ЖАМИЯТИ</t>
  </si>
  <si>
    <t>301154718</t>
  </si>
  <si>
    <t>Қарши туманидаги 26-сон МТТ</t>
  </si>
  <si>
    <t>"NISHONMAXSUSSUVPUDRAT"  MCHJ</t>
  </si>
  <si>
    <t>Қарши туманидаги 13-сон МТТ</t>
  </si>
  <si>
    <t>ТОШТЕМИРОВ ЖАХОНГИР Б-Р</t>
  </si>
  <si>
    <t>301529597</t>
  </si>
  <si>
    <t>Қарши туманидаги "Кахлак" МФЙда фаолият юритмаётган МТТ</t>
  </si>
  <si>
    <t>ШАХБОЗ-АВТОКАМАЗ ХИЗМАТ
КТХК</t>
  </si>
  <si>
    <t>206425465</t>
  </si>
  <si>
    <t>Миришкор туманидаги 4-сон МТТ</t>
  </si>
  <si>
    <t>NISHON BUNYODKOR МЧЖ</t>
  </si>
  <si>
    <t>304721753</t>
  </si>
  <si>
    <t xml:space="preserve">Шаҳрисабз туманидаги "Ғилон" МФЙда фаолият юритмаётган МТТ  </t>
  </si>
  <si>
    <t>САЪДУЛЛО БОБО ИШЛАБ ЧИКАРИШ ВА САВДО ФИРМАСИ</t>
  </si>
  <si>
    <t>203467162</t>
  </si>
  <si>
    <t>Шаҳрисабз туманидаги 8-сон МТТ филиали</t>
  </si>
  <si>
    <t>"KESH TARAQQIYOT INVEST" МЧЖ</t>
  </si>
  <si>
    <t>301394808</t>
  </si>
  <si>
    <t xml:space="preserve">Чироқчи туманидаги "Чилжувут" МФЙда фаолият юритмаётган МТТ  </t>
  </si>
  <si>
    <t>ЧИРОКЧИ МАХСУС
ИХТИСОСЛАШТИРЛ ГАН МЧЖ</t>
  </si>
  <si>
    <t>204806016</t>
  </si>
  <si>
    <t>Китоб туманидаги "Оқ сув" МФЙда фаолият юритмаётган  МТТ (Хўжаиспор қишлоғи)</t>
  </si>
  <si>
    <t>"OMAD SERVIS QURILISH"  MCHJ</t>
  </si>
  <si>
    <t>301301479</t>
  </si>
  <si>
    <t>Чироқчи туманидаги "Додик" МФЙда фаолият юритмаётган  МТТ</t>
  </si>
  <si>
    <t>Зарафшон шаҳридаги «Янги Зарафшон» МФЙда 120 ўринли янги МТТ қуриш</t>
  </si>
  <si>
    <t>"Бинокор" МЧЖ</t>
  </si>
  <si>
    <t>203082026</t>
  </si>
  <si>
    <t>Ғозғон шаҳридаги «Шайхон» МФЙда 90 ўринли янги МТТ қуриш</t>
  </si>
  <si>
    <t>«ASHRAF»  Хусусий корхонаси</t>
  </si>
  <si>
    <t>201934896</t>
  </si>
  <si>
    <t>Қизилтепа туманидаги 30-сонли мактабгача таълим ташкилотини реконструкция қилиш (120 ўринли қўшимча бино қуриш)</t>
  </si>
  <si>
    <t>«KARMANAMAXSUSSUVPUDRAT»МЧЖ</t>
  </si>
  <si>
    <t>206958561</t>
  </si>
  <si>
    <t>Ғозғон шахридаги 11-сонли мактабгача таълим ташкилотини реконструкция қилиш (120 ўринли қўшимча бино қуриш)</t>
  </si>
  <si>
    <t>Навбахор тумани “Мехнат” МФЙда фаолият юритмаётган мактабгача таълим ташкилотини реконструкция қилиш (150 ўринли қўшимча бино қуриш)</t>
  </si>
  <si>
    <t>"G'OLIB BEKZOD" МЧЖ</t>
  </si>
  <si>
    <t>204052932</t>
  </si>
  <si>
    <t>Навбахор тумани “Ёш куч” МФЙда фаолият юритмаётган мактабгача таълим ташкилотини реконструкция қилиш (120 ўринли қўшимча бино қуриш)</t>
  </si>
  <si>
    <t>“AYGERIM-ALMAGUL” Х/К</t>
  </si>
  <si>
    <t>300034258</t>
  </si>
  <si>
    <t>Нурота туманидаги коллеж биносида мактабгача таълим ташкилотини ташкил қилиш бўйича мавжуд 150 ўринли бинони таъмирлаш</t>
  </si>
  <si>
    <t>«BEHZOD KELAJAK NUR»  Хусусий корхонаси</t>
  </si>
  <si>
    <t>301122915</t>
  </si>
  <si>
    <t>2020-2021 йй</t>
  </si>
  <si>
    <t>Янги куриш</t>
  </si>
  <si>
    <t>Наманган шаҳар Сумалак гузари МФЙда янги МТТ қуриш (180 ўринли янги бино қуриш)</t>
  </si>
  <si>
    <t>Наманган "ХХМКК" МЧЖ</t>
  </si>
  <si>
    <t>Наманган шаҳар Учқун МФЙда янги МТТ қуриш (180 ўринли янги бино қуриш)</t>
  </si>
  <si>
    <t>«Стандарт» МЧЖ</t>
  </si>
  <si>
    <t>Наманган туман Ибрат МФЙда янги МТТ қуриш (180 ўринли янги бино қуриш)</t>
  </si>
  <si>
    <t>"Ровустон бетон" МЧЖ</t>
  </si>
  <si>
    <t>Косонсой туман Чиндовул МФЙда янги МТТ қуриш (180 ўринли янги бино қуриш)</t>
  </si>
  <si>
    <t>Уйчи туман Овчибулоқ МФЙда янги МТТ қуриш (180 ўринли янги бино қуриш)</t>
  </si>
  <si>
    <t>"Обиджон Акмалхон хамкор" МЧЖ</t>
  </si>
  <si>
    <t>Косонсой тумани Қозоқовул МФЙдаги фаолият юритмаётган МТТ
(120 ўринли қўшимча бино қуриш)</t>
  </si>
  <si>
    <t>“KUSHON BINOKOR QURILISH” Х/К</t>
  </si>
  <si>
    <t>Поп тумани 10-сонли МТТ
(120 ўринли қўшимча бино қуриш)</t>
  </si>
  <si>
    <t>«BARKAMOL TAMIR BUTLASH» МЧЖ</t>
  </si>
  <si>
    <t>Учқурғон тумани 25-сонли МТТ
(120 ўринли қўшимча бино қуриш)</t>
  </si>
  <si>
    <t>"FAYZIOBOD SAMO SERVIS" МЧЖ</t>
  </si>
  <si>
    <t>Самарқанд вилояти бўйича жами</t>
  </si>
  <si>
    <t>"Инфратузилмани ривожлантириш бўйича инжиниринг компанияси" ДУК Самарқанд вилоят филиали</t>
  </si>
  <si>
    <t>Каттақўрғон шаҳар педагогика коллежи базасида МТТ ташкил этиш</t>
  </si>
  <si>
    <t>"Матлюба Умида" МЧЖ</t>
  </si>
  <si>
    <t>Каттақўрғон шаҳридаги 12-сон МТТ</t>
  </si>
  <si>
    <t>"Темурмалик Строй" МЧЖ</t>
  </si>
  <si>
    <t>Каттақўрғон туманидаги 42-сон МТТ</t>
  </si>
  <si>
    <t>"Темур мусофо қурилиш" МЧЖ</t>
  </si>
  <si>
    <t>Самарқанд туманидаги 15-сон МТТ</t>
  </si>
  <si>
    <t>"Темир Қолқон" МЧЖ</t>
  </si>
  <si>
    <t>Нарпай туманидаги 62-сон МТТ</t>
  </si>
  <si>
    <t>"Амирбек монтаж қурилиш" МЧЖ</t>
  </si>
  <si>
    <t>Оқдарё туманидаги 14-сон МТТ</t>
  </si>
  <si>
    <t>"Қурувчи Бинокор Туркистон" МЧЖ</t>
  </si>
  <si>
    <t>Иштихон туманидаги 31-сон МТТ</t>
  </si>
  <si>
    <t>"Чинор Булдинг" МЧЖ</t>
  </si>
  <si>
    <t xml:space="preserve">Булунғур туманидаги "Небуса" МФЙда фаолият юритмаётган МТТ  </t>
  </si>
  <si>
    <t>"Барлос-Куч" ХФ</t>
  </si>
  <si>
    <t xml:space="preserve">Жомбой туманидаги "Ғазира" МФЙда фаолият юритмаётган МТТ  </t>
  </si>
  <si>
    <t>"Жомбой Қурилиш" МЧЖ</t>
  </si>
  <si>
    <t>Нарпай туманидаги фаолият юритмаётган 47-сон МТТ</t>
  </si>
  <si>
    <t>"Зарафшон" ХКК</t>
  </si>
  <si>
    <t>Нарпай туманидаги фаолият юритмаётган 66-сон МТТ</t>
  </si>
  <si>
    <t>Пахтачи туманидаги "Мирканд" МФЙда фаолият юритмаётган МТТ</t>
  </si>
  <si>
    <t>"Мадина савдо белгиси" ХК</t>
  </si>
  <si>
    <t>Тайлоқ туманидаги "Қўшчинор" МФЙда фаолият юритмаётган 21-сон МТТ</t>
  </si>
  <si>
    <t>"ТУРОН" КТК</t>
  </si>
  <si>
    <t>Тайлоқ туманидаги "Тараққиёт" МФЙда фаолият юритмаётган МТТ</t>
  </si>
  <si>
    <t>"Азия дор рем строй стандарт" МЧЖ</t>
  </si>
  <si>
    <t>Ургут туманидаги 7-сон МТТ</t>
  </si>
  <si>
    <t>"Файз-ИЧ" МЧЖ</t>
  </si>
  <si>
    <t>Ургут туманидаги "Узун" МФЙда фаолият юритмаётган  МТТ</t>
  </si>
  <si>
    <t>"Давронбек газ-сув қурилиш сервис" МЧЖ</t>
  </si>
  <si>
    <t>Сурхондарё вилоят бўйича жами</t>
  </si>
  <si>
    <t>Янги қуриш</t>
  </si>
  <si>
    <t xml:space="preserve">"Инфратузилмани ривожлантириш бўйича Инжиниринг Компанияси" ДУК Сурхондарё филиали филиали </t>
  </si>
  <si>
    <t>Денов туманидаги "Навбахор" МФЙда  янги 120 ўринли янги МТТ қуриш</t>
  </si>
  <si>
    <t xml:space="preserve">"Денов Янги Тараккиёт" ИТКХК </t>
  </si>
  <si>
    <r>
      <t xml:space="preserve">Ангор туманидаги "Новшаҳар" МФЙда фаолият юритмаётган 17-сон МТТни реконструкция қилиш </t>
    </r>
    <r>
      <rPr>
        <sz val="12"/>
        <rFont val="Times New Roman"/>
        <family val="1"/>
        <charset val="204"/>
      </rPr>
      <t xml:space="preserve">(120 ўринли қўшимча бино қуриш)                                                                                                                                                                                  </t>
    </r>
  </si>
  <si>
    <t>"Динора" МЧЖ</t>
  </si>
  <si>
    <r>
      <t xml:space="preserve">Бандихон туманидаги Қалдирғоч МФЙда фаолият юритмаётган МТТни реконструкция қилиш </t>
    </r>
    <r>
      <rPr>
        <sz val="12"/>
        <rFont val="Times New Roman"/>
        <family val="1"/>
        <charset val="204"/>
      </rPr>
      <t>(90 ўринли қўшимча бино қуриш)</t>
    </r>
  </si>
  <si>
    <t>"Файз Пахта Сервис" МЧЖ</t>
  </si>
  <si>
    <r>
      <t xml:space="preserve">Бандихон тунадаги 3-сон МТТ (Қизириқ туман 24-сон МТТ)ни реконструкция қилиш </t>
    </r>
    <r>
      <rPr>
        <sz val="12"/>
        <rFont val="Times New Roman"/>
        <family val="1"/>
        <charset val="204"/>
      </rPr>
      <t>(90 ўринли қўшимча бино қуриш)</t>
    </r>
  </si>
  <si>
    <t>"Сурхон саховати" МЧЖ</t>
  </si>
  <si>
    <r>
      <t xml:space="preserve">Бойсун туманидаги тумани 11-сон МТТни реконструкция қилиш </t>
    </r>
    <r>
      <rPr>
        <sz val="12"/>
        <rFont val="Times New Roman"/>
        <family val="1"/>
        <charset val="204"/>
      </rPr>
      <t>(120 ўринли қушимча бино қуриш)</t>
    </r>
  </si>
  <si>
    <t>"Муктадир Ихтисос Таъмир" ХК</t>
  </si>
  <si>
    <t>Денов туманидаги 17-сон МТТни реконструкция қилиш (120 ўринли қўшимча бино қуриш)</t>
  </si>
  <si>
    <t>"Хазарбог курилиш таъмирлаш и/ч" МЧЖ</t>
  </si>
  <si>
    <t>Денов туманидаги 18-сон МТТни реконструкция қилиш (120 ўринли қўшимча бино қуриш)</t>
  </si>
  <si>
    <t>"LIKE ARTICOMFORT" ХК</t>
  </si>
  <si>
    <t>Қумқўрғон тумани 21-сон МТТни реконструкция қилиш (150 ўринли қўшимча бино қуриш)</t>
  </si>
  <si>
    <t>"Фахриддин" МЧЖ</t>
  </si>
  <si>
    <t>Музработ туманидаги Дехконобод МФЙда фаолият юритмаётган 11-сон МТТни  реконс-трукция қилиш (150 ўринли қўшимча бино қуриш)</t>
  </si>
  <si>
    <t>"Машъал Гишт Тош" ХК</t>
  </si>
  <si>
    <t>Олтинсой туманидаги 9-сон МТТни реконструкция қилиш (120 ўринли қушимча бино қуриш)</t>
  </si>
  <si>
    <t>"Бойсун қурилиш-сантехника" МЧЖ</t>
  </si>
  <si>
    <t>Олтинсой тумани 16-сон МТТни реконструкция қилиш (90 ўринли қўшимча бино қуриш)</t>
  </si>
  <si>
    <t>"Нурафшон Шабнам" ХК</t>
  </si>
  <si>
    <t>Сариосиё туманидаги 25-сон МТТни реконструкция қилиш (90 ўринли қўшимча бино қуриш)</t>
  </si>
  <si>
    <t xml:space="preserve">"Мурод Кафолат" ХК   </t>
  </si>
  <si>
    <t>Сариосиё  туманидаги 17-сон МТТ (мавжуд 180 ўринли бинони реконструкция қилиш)</t>
  </si>
  <si>
    <t>"Узун курилиш инвест" компанияси</t>
  </si>
  <si>
    <t>Узун туманидаги 24-сон МТТни реконструкция қилиш (120 ўринли қўшимча бино қуриш)</t>
  </si>
  <si>
    <t>"Мурод Кафолат" ХК</t>
  </si>
  <si>
    <t>Шўрчи тумани 10-сон МТТни реконструкция қилиш (120 ўринли қўшимча бино қуриш)</t>
  </si>
  <si>
    <t>"Олтин Ғишт Ёғдуси" МЧЖ</t>
  </si>
  <si>
    <t>Мирзаобод тумани М.Улуғбек 
МФЙда янги МТТ қуриш</t>
  </si>
  <si>
    <t>"O'RTA SHARQ INVEST" MCHJ</t>
  </si>
  <si>
    <t>Гулистон тумани Мустақиллик 
МФЙда янги МТТ қуриш</t>
  </si>
  <si>
    <t>"ABDUMALIK FAYZ QURILISH" MCHJ</t>
  </si>
  <si>
    <t xml:space="preserve">Боёвут тумани 5-сонли МТТ </t>
  </si>
  <si>
    <t>"Гулистон зиё нур" МЧЖ</t>
  </si>
  <si>
    <t xml:space="preserve">Боёвут тумани 15-сонли МТТ </t>
  </si>
  <si>
    <t>"LAYLO DIYORBEK" 
MCHJ</t>
  </si>
  <si>
    <t xml:space="preserve">Боёвут тумани 29-сонли МТТ </t>
  </si>
  <si>
    <t>"MAJESTIC ENGINEER" MCHJ</t>
  </si>
  <si>
    <t xml:space="preserve">Гулистон шаҳри 3-сонли МТТ </t>
  </si>
  <si>
    <t xml:space="preserve">Гулистон шаҳри 7-сонли МТТ </t>
  </si>
  <si>
    <t xml:space="preserve">Мирзаобод тумани 13-сонли МТТ </t>
  </si>
  <si>
    <t>"SHAXRUZA SHOXRUX VERSAL HAMKOR" MCHJ</t>
  </si>
  <si>
    <t xml:space="preserve">Боёвут тумани 27-сонли МТТ </t>
  </si>
  <si>
    <t>"SUV MAXSUS TA'MIR" MCHJ</t>
  </si>
  <si>
    <t>Сўх туманидаги "Қақир" МФЙда 120 ўринли янги МТТ қуриш</t>
  </si>
  <si>
    <t>"Фергана Дефенд"  Х/К</t>
  </si>
  <si>
    <t>Сўх туманидаги "Сариканда" МФЙда 
180 ўринли янги МТТ қуриш</t>
  </si>
  <si>
    <t>"Инвест Жахон
курилиш"  МЧЖ</t>
  </si>
  <si>
    <t>Марғилон шаҳридаги 26-сон МТТ</t>
  </si>
  <si>
    <t>Саддинсо-Хабибулло Х/К</t>
  </si>
  <si>
    <t>Қўқон шаҳридаги 11-сон МТТ</t>
  </si>
  <si>
    <t>Марғилон Бинокор Таъмир Қурилиш МЧЖ</t>
  </si>
  <si>
    <t>Қўқон шаҳридаги 23-сон МТТ</t>
  </si>
  <si>
    <t>Фарғона туманидаги 30-сон МТТ</t>
  </si>
  <si>
    <t>TRIUPH BULDING Х/К</t>
  </si>
  <si>
    <t>Олтиариқ туманидаги 33-сон МТТ</t>
  </si>
  <si>
    <t>Сўх туманидаги 14-сон МТТ</t>
  </si>
  <si>
    <t>"Ал-Бехруз  курилиш  инвест"  МЧЖ</t>
  </si>
  <si>
    <t>Қува туманидаги 19-сон МТТ</t>
  </si>
  <si>
    <t>Фарғона Зулфизар Омади МЧЖ</t>
  </si>
  <si>
    <t>Ўзбекистон туманидаги 17-сон МТТ</t>
  </si>
  <si>
    <t>Бинокор Отабек Х/К</t>
  </si>
  <si>
    <t>Риштон туманидаги 58-сон МТТ</t>
  </si>
  <si>
    <t>Орзу Таъмир Қурилиш Файз. МЧЖ</t>
  </si>
  <si>
    <t>Бувайда туманидаги "Хонобод" МФЙда фаолият юритмаётган МТТ</t>
  </si>
  <si>
    <t xml:space="preserve">Данғара туманидаги "Бойбута" МФЙда фаолият юритмаётган МТТ </t>
  </si>
  <si>
    <t>Боний Қурувчи МЧЖ</t>
  </si>
  <si>
    <t>Данғара туманидаги 12-сон МТТ</t>
  </si>
  <si>
    <t>“91-Хўжаликлараро Механизациялашган Кўчма Колонна”       МЧЖ</t>
  </si>
  <si>
    <t>Қува туманидаги "Маданият" МФЙда фаолият юритмаётган МТТ</t>
  </si>
  <si>
    <t>Эффект Элегант Қурилиш МЧЖ</t>
  </si>
  <si>
    <t>Учкўприк туманидаги 11-сон МТТ</t>
  </si>
  <si>
    <t>"Данғарамахсуссувпудрат" МЧЖ</t>
  </si>
  <si>
    <t>Риштон туманидаги "Сухобод" МФЙ фаолият юритмаётган МТТ</t>
  </si>
  <si>
    <t>"Фарғона Қурилиш Инвест Лойиҳа" МЧЖ</t>
  </si>
  <si>
    <t>Хоразм вилояти бўйича жами</t>
  </si>
  <si>
    <t>Инфратузилмани ривожлантириш бўйича инжиниринг компанияси ДУК Хоразм вилоят филиали</t>
  </si>
  <si>
    <t>Хива шаҳридаги фаолият юритмаётган  16-сонли мактабгача таълим ташкилотини реконструкция қилиш</t>
  </si>
  <si>
    <t>"Хива Пирнахос қурилиш"х/к</t>
  </si>
  <si>
    <t>Янгибозор тумани 1-сонли мактабгача таълим ташкилотини реконструкция қилиш</t>
  </si>
  <si>
    <t>"Уйғур қурилиш сервис" МЧЖ</t>
  </si>
  <si>
    <t>Хазорасп туманидаги 7-сонли мактабгача таълим ташкилотини реконструкция қилиш</t>
  </si>
  <si>
    <t>"Хазорасп агро қурилиш сервис"х/к</t>
  </si>
  <si>
    <t>Хонқа туманидаги "Янги турмуш" МФЙ фаолият юритмаётган мактабгача таълим ташкилотини реконструкция қилиш</t>
  </si>
  <si>
    <t>Шовот туманидаги "Ойдин"МФЙ фаолият юритмаётган мактабгача таълим ташкилотини реконструкция қилиш</t>
  </si>
  <si>
    <t>"Ургенч люкс строй сервис"МЧЖ</t>
  </si>
  <si>
    <t>Шовот туманидаги "Қиёт" МФЙдаги 8-сон мактабгача таълим ташкилотини реконструкция қилиш</t>
  </si>
  <si>
    <t>"Темур Максим"МЧЖ</t>
  </si>
  <si>
    <t>Тупроққалъа туманидаги бўш турган 11-сон  мактабгача таълим ташкилотини реконструкция қилиш</t>
  </si>
  <si>
    <t>Хоразм вилояти Юггасстрой АЖ "Хиванефтегазқурилиш"УК</t>
  </si>
  <si>
    <t>Тупроққалъа туманидаги 15-сон мактабгача таълим ташкилотини реконструкция қилиш</t>
  </si>
  <si>
    <t>"Хазорасп махсус сув пудрат"МЧЖ</t>
  </si>
  <si>
    <t>Тошкент шаҳар бўйича жами</t>
  </si>
  <si>
    <t>"Инфиратузилмани ривожлантириш бўйича инжиниринг компанияси" ДУК</t>
  </si>
  <si>
    <t xml:space="preserve"> Республика бўйича жами</t>
  </si>
  <si>
    <t>"KASBI IQT" ХК</t>
  </si>
  <si>
    <t>АЛ-ЖАСУР ХФ</t>
  </si>
  <si>
    <t>УЗОК ЧАВАНДОЗ МЧЖ</t>
  </si>
  <si>
    <t>ШАХБОЗ-АВТОКАМАЗ ХИЗМАТ КТХК</t>
  </si>
  <si>
    <t>САЪДУЛЛО БОБО ИЧСФ</t>
  </si>
  <si>
    <t>Сурхондарё вилояти бўйича жами</t>
  </si>
  <si>
    <t xml:space="preserve">Ангор туманидаги "Новшаҳар" МФЙда фаолият юритмаётган 17-сон МТТни реконструкция қилиш (120 ўринли қўшимча бино қуриш)                                                                                                                                                                                  </t>
  </si>
  <si>
    <t>Бандихон туманидаги Қалдирғоч МФЙда фаолият юритмаётган МТТни реконструкция қилиш (90 ўринли қўшимча бино қуриш)</t>
  </si>
  <si>
    <t>Бандихон тунадаги 3-сон МТТ (Қизириқ туман 24-сон МТТ)ни реконструкция қилиш (90 ўринли қўшимча бино қуриш)</t>
  </si>
  <si>
    <t>Бойсун туманидаги тумани 11-сон МТТни реконструкция қилиш (120 ўринли қушимча бино қуриш)</t>
  </si>
  <si>
    <t>Хоразм вилояти</t>
  </si>
  <si>
    <t>Тошкент шаҳар</t>
  </si>
  <si>
    <t>тендер</t>
  </si>
  <si>
    <t>7-ИЛОВА</t>
  </si>
  <si>
    <t>2021 йилда Ўзбекистон Республикасининг Давлат бюджетидан молиялаштириладиган ижтимоий 
ва ишлаб чиқариш инфратузилмасини ривожлантириш дастурларининг ижро этилиши тўғрисидаги 
МАЪЛУМОТ</t>
  </si>
  <si>
    <t>Биринчи даражали бюджет маблағлари тақсимловчи номи*</t>
  </si>
  <si>
    <t>Объект сони</t>
  </si>
  <si>
    <t>Режалаштирилган маблағ</t>
  </si>
  <si>
    <t>Молиялаштирилган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</si>
  <si>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</si>
  <si>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</si>
  <si>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</si>
  <si>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 қўшимча ажратилган маблағлар асосида
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</si>
  <si>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</si>
  <si>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8-ИЛОВА</t>
  </si>
  <si>
    <t>2021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</si>
  <si>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</si>
  <si>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</si>
  <si>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</si>
  <si>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</si>
  <si>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</si>
  <si>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</si>
  <si>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</si>
  <si>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</si>
  <si>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II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</si>
  <si>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</si>
  <si>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</si>
  <si>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</si>
  <si>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</si>
  <si>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</si>
  <si>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</si>
  <si>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</si>
  <si>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</si>
  <si>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</si>
  <si>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>Тақдим этилган солиқ имтиёзлари 
РЎЙХАТИ
______________ (ой) 2021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</si>
  <si>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</si>
  <si>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</si>
  <si>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</si>
  <si>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</si>
  <si>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</si>
  <si>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</si>
  <si>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</si>
  <si>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</si>
  <si>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</si>
  <si>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</si>
  <si>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</si>
  <si>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</si>
  <si>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</si>
  <si>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</si>
  <si>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</si>
  <si>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</si>
  <si>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</si>
  <si>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</si>
  <si>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11-ИЛОВА</t>
  </si>
  <si>
    <t>2021 йилда тадбиркорлик субъектларига тақдим этилган солиқ имтиёзлари тўғрисида
МАЪЛУМОТ</t>
  </si>
  <si>
    <t>Тадбиркорлик субъекти номи</t>
  </si>
  <si>
    <t>СТИР</t>
  </si>
  <si>
    <t>Жами имтиёз суммаси
(минг сўм)</t>
  </si>
  <si>
    <t>10.</t>
  </si>
  <si>
    <t>12-ИЛОВА</t>
  </si>
  <si>
    <t>2021 йилда тадбиркорлик субъектларига тақдим этилган божхона имтиёзлари тўғрисида
МАЪЛУМОТ</t>
  </si>
  <si>
    <t>13-ИЛОВА</t>
  </si>
  <si>
    <t>2021 йилда Ўзбекистон Республикасининг Давлат молиявий назорат органлари томонидан ўтказилган назорат тадбирлари юзасидаги
МАЪЛУМОТ
Р Е Ж А С И *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</si>
  <si>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</si>
  <si>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</si>
  <si>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</si>
  <si>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ҳудудлар кесимида маълумот тақдим этилади.</t>
  </si>
  <si>
    <t>14-ИЛОВА</t>
  </si>
  <si>
    <t>2021 йилда Ўзбекистон Республикаси Мактабгача таълим вазирлигида Давлат мақсадли жамғармалардан ажратилган субсидиялар, кредитлар ҳамда тижорат банкларига жойлаштирилган депозитлар тўғрисидаги
МАЪЛУМОТЛАР</t>
  </si>
  <si>
    <t>Кредитлар бўйича:</t>
  </si>
  <si>
    <t>Кредит олувчилар номи</t>
  </si>
  <si>
    <t>Жойлашган ҳудуд</t>
  </si>
  <si>
    <t xml:space="preserve">Маблағ ажратилишидан кўзланган мақсад </t>
  </si>
  <si>
    <t>Ажратилган маблағ
(минг сўм)</t>
  </si>
  <si>
    <t>Ажратилиши тартиби</t>
  </si>
  <si>
    <t>Ажратилган кредит маблағларининг қайтарилиши</t>
  </si>
  <si>
    <t>(вилоят, туман (шаҳар)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</si>
  <si>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</si>
  <si>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</si>
  <si>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</si>
  <si>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</si>
  <si>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</si>
  <si>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</si>
  <si>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</si>
  <si>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</si>
  <si>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</si>
  <si>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</si>
  <si>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</si>
  <si>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</si>
  <si>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</si>
  <si>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
(минг сўм)</t>
  </si>
  <si>
    <t>Шартнома рақами ва санаси</t>
  </si>
  <si>
    <t>15-ИЛОВА</t>
  </si>
  <si>
    <t>Ўзбекистон Республикаси Мактабгача таълим вазирлигининг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
ишларининг молиялаштирилиши тўғрисида
МАЪЛУМОТ
______________ (ой) 20__ йил *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</si>
  <si>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</si>
  <si>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</si>
  <si>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</si>
  <si>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</si>
  <si>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</si>
  <si>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</si>
  <si>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
(минг сўм)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</si>
  <si>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</si>
  <si>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</si>
  <si>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</si>
  <si>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йўналишларга ёки ташкилотларга маблағ ажратилган ҳолларда ушбу мақсадлар ва ташкилотлар алоҳида қаторда акс эттирилади.</t>
  </si>
  <si>
    <t>Х</t>
  </si>
  <si>
    <t>Чуст тумани 13-сонли МТТ
(150 ўринли мавжуд бинони рек-я қилиш)</t>
  </si>
  <si>
    <t>Янги куриш (ташриф)</t>
  </si>
  <si>
    <t>Наманган шахар "Истиқбол" МФЙ худудига 
150-ўринли янги МТТ қуриш</t>
  </si>
  <si>
    <t>"Мехнат-Нури" КТХФ</t>
  </si>
  <si>
    <t>Наманган шахар Янги қурилиш" МФЙ худудига 
120-ўринли янги МТТ қуриш</t>
  </si>
  <si>
    <t>Косимжон курилиш савдо мчж</t>
  </si>
  <si>
    <t>Наманган шахар "Мингтерак" МФЙ худудига 
120-ўринли янги МТТ қуриш</t>
  </si>
  <si>
    <t>Курувчи Журабек Дизайн Сервис МЧЖ</t>
  </si>
  <si>
    <t xml:space="preserve">Наманган шахар Янги Аср МФЙ худудида 120 уринли янги МТТ куриш </t>
  </si>
  <si>
    <t>Бинокор бунёд сервис МЧЖ</t>
  </si>
  <si>
    <t>Наманган шахар "Шаршара" МФЙ худудига 
120-ўринли янги МТТ қуриш</t>
  </si>
  <si>
    <t>Жийдакапа Курилиш МЧЖ</t>
  </si>
  <si>
    <t>Наманган шахар "Ёшлик" МФЙ худудига 
150-ўринли янги МТТ қуриш</t>
  </si>
  <si>
    <t>Yangiqo`rgon servis quruvchi мчж</t>
  </si>
  <si>
    <t>Наманган шахар "Баркамол авлод" МФЙ худудига 
120-ўринли янги МТТ қуриш</t>
  </si>
  <si>
    <t>Мирхолдиршо ота хусусий фирмаси</t>
  </si>
  <si>
    <t>Наманган шахар "Янги Замин" МФЙ худудига 
120-ўринли янги МТТ қуриш</t>
  </si>
  <si>
    <t>Челси курилиш дизайнМЧЖ</t>
  </si>
  <si>
    <t>Наманган шахар "Шербулоқ" МФЙ худудига 
120-ўринли янги МТТ қуриш</t>
  </si>
  <si>
    <t>Чорток Архитеккурилиш МЧЖ</t>
  </si>
  <si>
    <t>Мингбулоқ тумани "Тегирмонбоши" МФЙ худудига 240-ўринли янги МТТ қуриш</t>
  </si>
  <si>
    <t>ПҚ-4936-сонли Қарор бўйича жами</t>
  </si>
  <si>
    <t>УзР ВМ Раёсати мажлисининг 2021 йил 25 июндаги 94-сон баёнига асосан</t>
  </si>
  <si>
    <t>Пайариқ туманидаги 41-сонли МТТ</t>
  </si>
  <si>
    <t>"QUVONCHBEK QURILISH" МЧЖ</t>
  </si>
  <si>
    <t>Каттақўрғон шаҳридаги 1-сонли МТТ</t>
  </si>
  <si>
    <t>"Мансур сифат қурилиш" МЧЖ</t>
  </si>
  <si>
    <t>Пастдарғом туманидаги 21-сонли МТТ</t>
  </si>
  <si>
    <t>Нарпай туманидаги 22-сонли МТТ</t>
  </si>
  <si>
    <t xml:space="preserve"> "ЗАРАФШОН" ХК</t>
  </si>
  <si>
    <t>Ургут тумани "Сатанг" МФЙ ҳудудида собиқ МТТ биноси</t>
  </si>
  <si>
    <t>"КАМИЛА" МЧЖ</t>
  </si>
  <si>
    <t>Нуробод тумани, "Ағрон" МФЙ ҳудудида собиқ МТТ биноси</t>
  </si>
  <si>
    <t>"Бекмурод Барака Замини" Х.К</t>
  </si>
  <si>
    <t xml:space="preserve">Ховос тумани 14-сонли МТТ </t>
  </si>
  <si>
    <t>"YANGIER TAMIR SERVIS QURILISH" MCHJ</t>
  </si>
  <si>
    <t xml:space="preserve">Ховос тумани 15-сонли МТТ </t>
  </si>
  <si>
    <t>"YANGIOBOD BUNYODKOR QURILISH" MCHJ</t>
  </si>
  <si>
    <t>Ангрен шаҳридаги 17-сон МТТ(150 ўринли қўшимча бино қуриш)</t>
  </si>
  <si>
    <t>ЧП"Барака Мухандис Файз"</t>
  </si>
  <si>
    <t>Олмалиқ шаҳридаги 1-сон МТТ(150 ўринли қўшимча бино қуриш)</t>
  </si>
  <si>
    <t>МЧЖ"151-QURILISH MONTAJ POYEZDI"</t>
  </si>
  <si>
    <t>Бекобод шаҳридаги 2-сон МТТ(240 ўринли қўшимча бино қуриш)</t>
  </si>
  <si>
    <t>МЧЖ"Садакайрагоч"</t>
  </si>
  <si>
    <t>Оҳангарон туманидаги 4-сон МТТ(120 ўринли қўшимча бино қуриш)</t>
  </si>
  <si>
    <t>ООО"Mirodil Everest Stroy"</t>
  </si>
  <si>
    <t>Қўйичирчиқ туманидаги 4-сон МТТ(мавжуд бинони 180 ўринга рек-я қилиш)</t>
  </si>
  <si>
    <t>ООО"MUJODALA"</t>
  </si>
  <si>
    <t>Қўйичирчиқ туманидаги 9-сон МТТ(120 ўринли қўшимча бино қуриш)</t>
  </si>
  <si>
    <t>ООО"GRATIS-BUILDINGS"</t>
  </si>
  <si>
    <t>Янгийўл туманидаги "Ўзбекистон бекати" МФЙда фаолият юритмаётган МТТ(120 ўринли қўшимча бино қуриш)</t>
  </si>
  <si>
    <t>МЧЖ"Мехнаткаш"</t>
  </si>
  <si>
    <t>Ангрен шаҳридаги 14-сон МТТ(мавжуд бинони 360 ўринга рек-я қилиш)</t>
  </si>
  <si>
    <t>МЧЖ"SNAHINA KELAJAGI"</t>
  </si>
  <si>
    <t>Зангиота туманидаги 28-сон МТТ(120 ўринли қўшимча бино қуриш)</t>
  </si>
  <si>
    <t>МЧЖ"OMAD FARHOD BIZNES SERVIS"</t>
  </si>
  <si>
    <t>Қибрай туманидаги 19-сон МТТ(150 ўринли қўшимча бино қуриш)</t>
  </si>
  <si>
    <t>"Глобар капитал люкс"МЧЖ</t>
  </si>
  <si>
    <t>Бўка туманидаги 13-сон МТТ(120 ўринли қўшимча бино қуриш)</t>
  </si>
  <si>
    <t>ООО"Турон бунёдкор  ИК"</t>
  </si>
  <si>
    <t>Чирчиқ шаҳридаги "Камалот" МФЙда фаолият юритмаётган МТТ (мавжуд бинони 240 ўринга рек-я қилиш)</t>
  </si>
  <si>
    <t>ООО"SIMVOL SERVIS STROY"</t>
  </si>
  <si>
    <t>Янгийўл шаҳридаги 8-сон МТТ(30 ўринли қўшимча бино қуриш ва мавжуд бинони 180 ўринга рек-я қилиш)</t>
  </si>
  <si>
    <t>ООО"Нурафшон замин гавхари"</t>
  </si>
  <si>
    <t>Чирчиқ шаҳридаги 9-сон МТТ(120 ўринли қўшимча бино қуриш)</t>
  </si>
  <si>
    <t>"ULUGBEK OSIYO QURILISN"МЧЖ</t>
  </si>
  <si>
    <t>Ўртачирчиқ туманидаги 9-сон МТТ(90 ўринли қўшимча бино қуриш)</t>
  </si>
  <si>
    <t>ООО"Нурафшон махсус Курилиш дизайн"</t>
  </si>
  <si>
    <t>Тошкент туманидаги 29-сон МТТ(120 ўринли қўшимча бино қуриш)</t>
  </si>
  <si>
    <t>"SARBON-SEVINCH"МЧЖ</t>
  </si>
  <si>
    <t>Оҳангарон шаҳридаги 13-сон МТТ(90 ўринли қўшимча бино қуриш)</t>
  </si>
  <si>
    <t>ООО"Эртил сервис"</t>
  </si>
  <si>
    <t>МЧЖ"Кухинур мадад хамрох"</t>
  </si>
  <si>
    <t>MЧЖ"OLIMPIYA BETON QYRILISN"</t>
  </si>
  <si>
    <t>"ELITE PLAST DIAMOND"МЧЖ</t>
  </si>
  <si>
    <t>Чирчиқ шаҳридаги 5-сонли МТТ</t>
  </si>
  <si>
    <t>"DZ INSNOATSERVICE"МЧЖ</t>
  </si>
  <si>
    <t>Шайхонтоҳур туманидаги 21-сон МТТ</t>
  </si>
  <si>
    <t>ООО "Asian leading builder"</t>
  </si>
  <si>
    <t>Юнусобод туманидаги 53-сон МТТ</t>
  </si>
  <si>
    <t xml:space="preserve">OOO "MOVARAUNNAHR YANGI QURILISH" </t>
  </si>
  <si>
    <t>Сергели туманидаги 121-сон МТТ</t>
  </si>
  <si>
    <t>Саддинсо Хабибулло ХК</t>
  </si>
  <si>
    <t>Сергели туманидаги 566-сон МТТ</t>
  </si>
  <si>
    <t>Учтепа туманидаги 341-сон МТТ</t>
  </si>
  <si>
    <t xml:space="preserve"> INDUSTRIAL CONSTRUCTION GROUP</t>
  </si>
  <si>
    <t>Чилонзор туманидаги 24-сон МТТ</t>
  </si>
  <si>
    <t>OOO"Атхамбек курилиш омад"</t>
  </si>
  <si>
    <t>Чилонзор туманидаги 204-сон МТТ</t>
  </si>
  <si>
    <t>Фаргона кристал курилиш чп</t>
  </si>
  <si>
    <t>Шайхонтоҳур туманидаги 484-сон МТТ</t>
  </si>
  <si>
    <t>ООО "Great progress trade"</t>
  </si>
  <si>
    <t>Шайхонтоҳур туманидаги 140-сон МТТ</t>
  </si>
  <si>
    <t>Саид Аббос Искандарий</t>
  </si>
  <si>
    <t>Юнусобод туманидаги 331-сон МТТ</t>
  </si>
  <si>
    <t>ООО2 Гранд Авто роад"</t>
  </si>
  <si>
    <t>Яккасарой туманидаги 487-сон МТТ</t>
  </si>
  <si>
    <t>ООО "NB Texnologies"</t>
  </si>
  <si>
    <t>Яккасарой туманидаги 100-сон МТТ</t>
  </si>
  <si>
    <t>"BUNYODKOR POYTAXT QURILISH INVEST"</t>
  </si>
  <si>
    <t>Яшнобод туманидаги 435-сон МТТ</t>
  </si>
  <si>
    <t>OOO Building-Media Business group</t>
  </si>
  <si>
    <t>Яшнобод туманидаги 149-сон МТТ</t>
  </si>
  <si>
    <t>"TREST-5" Mas'uliyati cheklangan jamiyat</t>
  </si>
  <si>
    <t>Яшнобод туманидаги 240-сон МТТ</t>
  </si>
  <si>
    <t>FUTURE INVEST GROUP МЧЖ</t>
  </si>
  <si>
    <t>Юнусобод туманидаги 206-сон МТТ</t>
  </si>
  <si>
    <t>Яшнобод туманидаги 529-сон собиқ МТТ</t>
  </si>
  <si>
    <t>"BUYUK QURUVCHI"</t>
  </si>
  <si>
    <t>Электрон Тендер</t>
  </si>
  <si>
    <t>ЎзР.ВМ Раёсати мажлисининг 2021 йил 25 июндаги 94-сон баёнига асосан</t>
  </si>
  <si>
    <t>Халк депутатлари Таш.вил.кенгашининг карори</t>
  </si>
  <si>
    <t>"DZ INSNOATSERVICE" МЧЖ</t>
  </si>
  <si>
    <t xml:space="preserve"> ООО BEAUTY SUPPORTER </t>
  </si>
  <si>
    <t>Пошив и изготовление других принадлежностей</t>
  </si>
  <si>
    <t>3-чорак</t>
  </si>
  <si>
    <t xml:space="preserve">ООО"OVERSETTA" </t>
  </si>
  <si>
    <t>Картридж</t>
  </si>
  <si>
    <t xml:space="preserve"> ЧП THE JINHUO </t>
  </si>
  <si>
    <t>Жесткий диск</t>
  </si>
  <si>
    <t xml:space="preserve">ООО TRADE MUSLIM </t>
  </si>
  <si>
    <t>Минеральная вода</t>
  </si>
  <si>
    <t xml:space="preserve">Uzdigital TV МЧЖ </t>
  </si>
  <si>
    <t>Модуль</t>
  </si>
  <si>
    <t xml:space="preserve">ООО    BILLUR SUV SERVIS </t>
  </si>
  <si>
    <t>Питьевая вода</t>
  </si>
  <si>
    <t xml:space="preserve">ООО "Мохиза-Нур" </t>
  </si>
  <si>
    <t>4954054</t>
  </si>
  <si>
    <t>Хозяйственное товары</t>
  </si>
  <si>
    <t xml:space="preserve">ООО UNITED BUSINESS OFFICE </t>
  </si>
  <si>
    <t>9244367</t>
  </si>
  <si>
    <t>Ручка</t>
  </si>
  <si>
    <t xml:space="preserve">SHERZOD STATIONERY Мчж </t>
  </si>
  <si>
    <t>9244340</t>
  </si>
  <si>
    <t xml:space="preserve">пачка </t>
  </si>
  <si>
    <t xml:space="preserve">ООО INDEPEND MANAGERS </t>
  </si>
  <si>
    <t>9244356</t>
  </si>
  <si>
    <t xml:space="preserve"> Туалетная бумага</t>
  </si>
  <si>
    <t xml:space="preserve">Rayona </t>
  </si>
  <si>
    <t>9276439</t>
  </si>
  <si>
    <t xml:space="preserve">ООО DESKFORM </t>
  </si>
  <si>
    <t>9276336</t>
  </si>
  <si>
    <t>9276326</t>
  </si>
  <si>
    <t>Штрих</t>
  </si>
  <si>
    <t xml:space="preserve">KANS-START MCHJ </t>
  </si>
  <si>
    <t>9295961</t>
  </si>
  <si>
    <t>Бумага А4  Фото</t>
  </si>
  <si>
    <t>9292884</t>
  </si>
  <si>
    <t>Жидкое мыло</t>
  </si>
  <si>
    <t xml:space="preserve">ЧП Fan va texnologiyalar uyg`unligi </t>
  </si>
  <si>
    <t>7808611</t>
  </si>
  <si>
    <t xml:space="preserve">"REAL PRINT" MChJ </t>
  </si>
  <si>
    <t>7810086</t>
  </si>
  <si>
    <t xml:space="preserve">ООО "UNICON-SOFT" </t>
  </si>
  <si>
    <t>6792-2021/IJRO</t>
  </si>
  <si>
    <t>Единая межведомственная электронная система исполнительской дисциплины, IJRO.GOV.UZ система</t>
  </si>
  <si>
    <t xml:space="preserve">ООО CONFIDENSE OF STRONG </t>
  </si>
  <si>
    <t>9302095</t>
  </si>
  <si>
    <t>9312905</t>
  </si>
  <si>
    <t xml:space="preserve">MChJ "Agile" </t>
  </si>
  <si>
    <t>4986155</t>
  </si>
  <si>
    <t>Кабель Микрофон</t>
  </si>
  <si>
    <t>9332944</t>
  </si>
  <si>
    <t>Программное обеспечение в сфере информационных технологий</t>
  </si>
  <si>
    <t xml:space="preserve">ЧП PRINT PARTS </t>
  </si>
  <si>
    <t>9341280</t>
  </si>
  <si>
    <t xml:space="preserve">ЧП "QUICK MASTER" </t>
  </si>
  <si>
    <t>7833103</t>
  </si>
  <si>
    <t>Рекламная услуга</t>
  </si>
  <si>
    <t>7833338</t>
  </si>
  <si>
    <t>9352904</t>
  </si>
  <si>
    <t>Шина</t>
  </si>
  <si>
    <t xml:space="preserve">YATT "MUTALIBOV SANJAR RAVSHANOVICH </t>
  </si>
  <si>
    <t>22</t>
  </si>
  <si>
    <t>УПП-684 от 23.04.2021г. статья №61</t>
  </si>
  <si>
    <t>Открытка</t>
  </si>
  <si>
    <t>9392870</t>
  </si>
  <si>
    <t xml:space="preserve">Бумага А4 </t>
  </si>
  <si>
    <t xml:space="preserve">OOO"SIFAT GLASS TRADE" </t>
  </si>
  <si>
    <t>5011964</t>
  </si>
  <si>
    <t>Программное обеспечение</t>
  </si>
  <si>
    <t>ком</t>
  </si>
  <si>
    <t>ООО SARDOR BIZNESS MARKAZI 20208000100797502001</t>
  </si>
  <si>
    <t>5014165</t>
  </si>
  <si>
    <t>конставар</t>
  </si>
  <si>
    <t xml:space="preserve">ООО UNIVERSAL HISOBCHI </t>
  </si>
  <si>
    <t>5014164</t>
  </si>
  <si>
    <t>хоз товар</t>
  </si>
  <si>
    <t xml:space="preserve">ООО " DAY WEEK " </t>
  </si>
  <si>
    <t>517</t>
  </si>
  <si>
    <t>(ЗУР- 684 Ст -61  )</t>
  </si>
  <si>
    <t xml:space="preserve">Аккумулятор Delkor 74 Ah </t>
  </si>
  <si>
    <t>Ноутбук</t>
  </si>
  <si>
    <t xml:space="preserve">“HUMO DISTRIBUTION” МЧЖ </t>
  </si>
  <si>
    <t>Колонка  Микрофон Фотоаппарат Стабилизатор  Видеокамера</t>
  </si>
  <si>
    <t>"OYNUR 1999" МЧЖ</t>
  </si>
  <si>
    <t>Мебели для приемной комнаты</t>
  </si>
  <si>
    <t>Давлат бюджети</t>
  </si>
  <si>
    <t>7132416 / L-1/21</t>
  </si>
  <si>
    <t xml:space="preserve">ООО «SHARQ YULDUZI» </t>
  </si>
  <si>
    <t>Детский шкаф для одежды пятисекционный</t>
  </si>
  <si>
    <t>шт.</t>
  </si>
  <si>
    <t>Мебели для групповой комнаты</t>
  </si>
  <si>
    <t>Детский стол четырёхместный №1 в комплекте с детскими стульями №1 (стол – 1 шт., стул – 4 шт.)</t>
  </si>
  <si>
    <t>комп.</t>
  </si>
  <si>
    <t>Детский стол четырёхместный №2 в комплекте с детскими стульями №2 (стол – 1 шт., стул – 4 шт.)</t>
  </si>
  <si>
    <t>Стол одно тумбовый (для воспитателя)</t>
  </si>
  <si>
    <t>Стул полумягкий для воспитателя</t>
  </si>
  <si>
    <t>Книжный шкаф</t>
  </si>
  <si>
    <t>Шкаф для книг (документов)</t>
  </si>
  <si>
    <t>Доска</t>
  </si>
  <si>
    <t>Игровые центры</t>
  </si>
  <si>
    <t>Игровая зона "Доктор"</t>
  </si>
  <si>
    <t>Игровая зона «Парикмахерская»</t>
  </si>
  <si>
    <t>Игровая зона «Кухня»</t>
  </si>
  <si>
    <t>Игровая зона «Магазин»</t>
  </si>
  <si>
    <t>Мебели для спальной комнаты</t>
  </si>
  <si>
    <t>Детская дошкольная кровать, складируемая по высоте. (с матрацом)</t>
  </si>
  <si>
    <t>Детские 2-х ярусные кровати (с матрацам)</t>
  </si>
  <si>
    <t xml:space="preserve">Шкаф для белья </t>
  </si>
  <si>
    <t>Мебели для медицинского кабинета</t>
  </si>
  <si>
    <t>Стол одно тумбовый (для врача)</t>
  </si>
  <si>
    <t>Стул полумягкий</t>
  </si>
  <si>
    <t>Мебели для кабинет психолога</t>
  </si>
  <si>
    <t>Стол одно тумбовый</t>
  </si>
  <si>
    <t xml:space="preserve">Стул полумягкий </t>
  </si>
  <si>
    <t>Детский стол двух местный №2 в комплекте с детскими стульями №2 (стол – 1 шт., стул – 2 шт.)</t>
  </si>
  <si>
    <t>Шкаф для дидактических игр, пособий по разным видам деятельности и  игрушек.</t>
  </si>
  <si>
    <t>Мебели для комната логопеда (дефектолога)</t>
  </si>
  <si>
    <t xml:space="preserve">Детский стул №2 </t>
  </si>
  <si>
    <t>Мебели для методический кабинета</t>
  </si>
  <si>
    <t>Шкаф  для  книг (документов)</t>
  </si>
  <si>
    <t>Кабинет заведующий хозяйством</t>
  </si>
  <si>
    <t>Мебели для столовой</t>
  </si>
  <si>
    <t>Стол обеденный,  шестиместный №1  в комплекте 
 со стульями  №1 (стол-1, стул-6)</t>
  </si>
  <si>
    <t>Стол обеденный,  шестиместный №2  в комплекте 
 со стульями  №2 (стол-1, стул-6)</t>
  </si>
  <si>
    <t>Спортивный и музыкальный зал</t>
  </si>
  <si>
    <t>Стул детский</t>
  </si>
  <si>
    <t>Гимнастическая скамека</t>
  </si>
  <si>
    <t>7132418 / L-2/21</t>
  </si>
  <si>
    <t>СП «PRESTIGE FURNITURE»</t>
  </si>
  <si>
    <t>7132419 / L-3/21</t>
  </si>
  <si>
    <t xml:space="preserve">ООО «SOFITO» </t>
  </si>
  <si>
    <t>7132420 / L-4/21</t>
  </si>
  <si>
    <t xml:space="preserve">ООО «ZAMONAVIY MEBEL METAL SANOAT» </t>
  </si>
  <si>
    <t>7132422 / L-5/21</t>
  </si>
  <si>
    <t>ООО «NAMANGAN TORG SERVIS»</t>
  </si>
  <si>
    <t>7132426 / L-6/21</t>
  </si>
  <si>
    <t xml:space="preserve">ООО «RAVNAQ MEBEL» </t>
  </si>
  <si>
    <t>7132427 / L-7/21</t>
  </si>
  <si>
    <t xml:space="preserve">Детский стол №2  </t>
  </si>
  <si>
    <t>7132430 / L-8/21</t>
  </si>
  <si>
    <t xml:space="preserve">ООО «MAGNA MEBEL» </t>
  </si>
  <si>
    <t>Детский стул №2</t>
  </si>
  <si>
    <t>Стол одно тумбовый для воспитателя</t>
  </si>
  <si>
    <t>Доска зеленая</t>
  </si>
  <si>
    <t>Вешалка настенная</t>
  </si>
  <si>
    <t>7132431 / L-9/21</t>
  </si>
  <si>
    <t>7132432 / L-10/21</t>
  </si>
  <si>
    <t xml:space="preserve">ООО «СOMFORT FURNITURE» </t>
  </si>
  <si>
    <t>7132433 / L-11/21</t>
  </si>
  <si>
    <t xml:space="preserve">ЧП «DAVR MEBEL» </t>
  </si>
  <si>
    <t>7132434 / L-12/21</t>
  </si>
  <si>
    <t>7132435 / L-13/21</t>
  </si>
  <si>
    <t>ООО «FWS &amp; C UNION»</t>
  </si>
  <si>
    <t>Комплект детской постели (одеяло, подушка)</t>
  </si>
  <si>
    <t>7132437 / L-14/21</t>
  </si>
  <si>
    <t>ООО «JEKAD LYKS»</t>
  </si>
  <si>
    <t>Комплект детского постельного белья (наволочка, простыня, пододеяльник)</t>
  </si>
  <si>
    <t>Тўғридан тўғри шартнома</t>
  </si>
  <si>
    <t>7132437 / L-14/21NJ1</t>
  </si>
  <si>
    <t>Андижанское учебно-производственное предприятие глухих</t>
  </si>
  <si>
    <t>7132437 / L-14/21NJ2</t>
  </si>
  <si>
    <t>Кўзи ожизлар ассоциацияси Наманган</t>
  </si>
  <si>
    <t>7132437 / L-14/21NJ3</t>
  </si>
  <si>
    <t xml:space="preserve">SAYF MEBEL KOMPLEKT </t>
  </si>
  <si>
    <t>Раковина (мойка) для мытья посуды 2-х ячеечная</t>
  </si>
  <si>
    <t>7132438 / L-15/21</t>
  </si>
  <si>
    <t>ООО «QURILISH KOMFORT DIZAYN»</t>
  </si>
  <si>
    <t>Стеллаж для хранения посуды</t>
  </si>
  <si>
    <t>Стеллаж для хранения продуктов</t>
  </si>
  <si>
    <t>Столы производственные</t>
  </si>
  <si>
    <t>Шкаф медицинский</t>
  </si>
  <si>
    <t>Кушетка</t>
  </si>
  <si>
    <t>Посуды (по всей республике)</t>
  </si>
  <si>
    <t>7132440 / L-17/21</t>
  </si>
  <si>
    <t>ООО «LINGLONG TYRES»</t>
  </si>
  <si>
    <t>Стиральная машина до 6 групп (полуавтомат)</t>
  </si>
  <si>
    <t>7132441 / L-18/21</t>
  </si>
  <si>
    <t>ООО «AZ PARTS BIZNES»</t>
  </si>
  <si>
    <t>Холодильник (морозильник) для склада 215 л</t>
  </si>
  <si>
    <t>Холодильник (90)</t>
  </si>
  <si>
    <t>Электрическая плита  (4 конфорочная)</t>
  </si>
  <si>
    <t>Электрическая плита  (6 конфорочная)</t>
  </si>
  <si>
    <t>4-чорак</t>
  </si>
  <si>
    <t>205201452</t>
  </si>
  <si>
    <t>305295610</t>
  </si>
  <si>
    <t>309041512</t>
  </si>
  <si>
    <t>300684074</t>
  </si>
  <si>
    <t>307180057</t>
  </si>
  <si>
    <t>206782767</t>
  </si>
  <si>
    <t>562937686</t>
  </si>
  <si>
    <t>303835707</t>
  </si>
  <si>
    <t>307468567</t>
  </si>
  <si>
    <t>308137384</t>
  </si>
  <si>
    <t>306590995</t>
  </si>
  <si>
    <t>308921059</t>
  </si>
  <si>
    <t>202660390</t>
  </si>
  <si>
    <t>308563472</t>
  </si>
  <si>
    <t>305857804</t>
  </si>
  <si>
    <t>455469174</t>
  </si>
  <si>
    <t>303055063</t>
  </si>
  <si>
    <t>9635244</t>
  </si>
  <si>
    <t>9637237</t>
  </si>
  <si>
    <t>9620158</t>
  </si>
  <si>
    <t>9596913</t>
  </si>
  <si>
    <t>9600687</t>
  </si>
  <si>
    <t>9607073</t>
  </si>
  <si>
    <t>9576635</t>
  </si>
  <si>
    <t>9546517</t>
  </si>
  <si>
    <t>9546749</t>
  </si>
  <si>
    <t>9546391</t>
  </si>
  <si>
    <t>9544782</t>
  </si>
  <si>
    <t>9511047</t>
  </si>
  <si>
    <t>9448519</t>
  </si>
  <si>
    <t>9448525</t>
  </si>
  <si>
    <t>9448684</t>
  </si>
  <si>
    <t>9448697</t>
  </si>
  <si>
    <t>ООО MAX KANS</t>
  </si>
  <si>
    <t xml:space="preserve">"Туйтепа Принт" хусусий корхонаси  </t>
  </si>
  <si>
    <t>OOO BIRJASERVIS BARAKA</t>
  </si>
  <si>
    <t>YATT BOBOMURODOV RUSLAN AKTAM O?G?LI</t>
  </si>
  <si>
    <t>Dilxush Aziza МЧЖ</t>
  </si>
  <si>
    <t>ООО RIVER-PLATE-GROUP</t>
  </si>
  <si>
    <t>ООО JAUMKANS PAPER</t>
  </si>
  <si>
    <t>COMFORT COMMERCE</t>
  </si>
  <si>
    <t>ЧП"NURON SAVDO"</t>
  </si>
  <si>
    <t>ООО SAN-X-TEX</t>
  </si>
  <si>
    <t>ООО INNOVATION SOLUTION BROKER</t>
  </si>
  <si>
    <t>ЯТТ "Absalomova Gulchexra Muxamatjanovna"</t>
  </si>
  <si>
    <t>OOO"POWER MAX GROUP"</t>
  </si>
  <si>
    <t>ABDUFAZO TRADE</t>
  </si>
  <si>
    <t>TRADE ZONA MCHJ</t>
  </si>
  <si>
    <t>SOFT-TECH TREYD MCHJ</t>
  </si>
  <si>
    <t>ООО "Мохиза-Нур"</t>
  </si>
  <si>
    <t>9627316</t>
  </si>
  <si>
    <t>9627338</t>
  </si>
  <si>
    <t>9627178</t>
  </si>
  <si>
    <t>9627219</t>
  </si>
  <si>
    <t>MUSIC FORM MCHJ</t>
  </si>
  <si>
    <t>305740563</t>
  </si>
  <si>
    <t>305275864</t>
  </si>
  <si>
    <t>MCHJ ``UNIVERSAL SELL BUSINESS,,</t>
  </si>
  <si>
    <t>YTT Qobilov Abdulla Botir o`g`li</t>
  </si>
  <si>
    <t>9627822</t>
  </si>
  <si>
    <t>9627683</t>
  </si>
  <si>
    <t>Фотоаппарат</t>
  </si>
  <si>
    <t>Стабилизатор</t>
  </si>
  <si>
    <t>Планшет</t>
  </si>
  <si>
    <t>16 686 000</t>
  </si>
  <si>
    <t>Хозтовары</t>
  </si>
  <si>
    <t>Концтовары</t>
  </si>
  <si>
    <t>Конверт</t>
  </si>
  <si>
    <t>Бумага А3</t>
  </si>
  <si>
    <t>Гирлянда</t>
  </si>
  <si>
    <t>Рулон</t>
  </si>
  <si>
    <t>Адресная папка</t>
  </si>
  <si>
    <t>Скрепка</t>
  </si>
  <si>
    <t>Стикер</t>
  </si>
  <si>
    <t>Зажим для бумаги</t>
  </si>
  <si>
    <t>Одноразовые посуда</t>
  </si>
  <si>
    <t>Авто шины</t>
  </si>
  <si>
    <t>Удлинитель</t>
  </si>
  <si>
    <t>Микрафон</t>
  </si>
  <si>
    <t>Адаптер</t>
  </si>
  <si>
    <t>Нодавлат мактабгача таълим ташкилотларига дидактикалар</t>
  </si>
  <si>
    <t>ООО "STANDART POLIGRAF SERVICE"</t>
  </si>
  <si>
    <t>ООО "HI- PACKNOLOGY"</t>
  </si>
  <si>
    <t>OOO "ROSTI RASTI BARAKA"</t>
  </si>
  <si>
    <t>OOO "IMPULSE EVENT ZONE"</t>
  </si>
  <si>
    <t>OOO TASTY</t>
  </si>
  <si>
    <t>ООО GET LOUD</t>
  </si>
  <si>
    <t>Набор "Веселые весы"</t>
  </si>
  <si>
    <t>Сумка лего</t>
  </si>
  <si>
    <t>Книга песен с USB накопителем</t>
  </si>
  <si>
    <t>Дидактический набор "Круги Луллия" (комплект из 8 кругов) Дидактический материал на развитие навыков речи и общения, познавательных компетенций. Для детей возраста 3-7 лет.</t>
  </si>
  <si>
    <t>Набор дидактических карточек для работы в центрах. Комплект из 277 карточек.</t>
  </si>
  <si>
    <t>Набор демонстрационных дидактических плакатов. Комплект из 45 плакатов</t>
  </si>
  <si>
    <t>Дидактический набор "Набор по математике"</t>
  </si>
  <si>
    <t>Дидактический набор фигурок и масок для развития речи. Настольный театр. Педагогическое сопровождение и дидактические материалы.</t>
  </si>
  <si>
    <t>Рабочая тетрадь по элементарной математике возраст 5-7 лет</t>
  </si>
  <si>
    <t>Рабочая тетрадь-пропись (для детей 6-7 лет) с дизайном и версткой</t>
  </si>
  <si>
    <t>Набор дидактических игр и задание на развитий сенсорики, логики и мелу=кой моторики из картона</t>
  </si>
  <si>
    <t>Кичик гурух болалари учун таълимий, 2 ранли-безакли бадиий (возраст 3-4 года) Урта гурух болалар учун таълимий, рангли-безакли бадиий Возраст 4-5 лет Катта гурух болалар учун таълимий, рангли-безакли бадиий Возраст 5-6 лет Мактабга тайёрлов гурух болалари учун таълимий, рангли-безакли бадиий возрас</t>
  </si>
  <si>
    <t>6 пособий ЮНИСЕФ (набор 6) Педагогическое сопровождение к государственной программе Илк Кадам и государственным требованиям</t>
  </si>
  <si>
    <t>Тематический планирование</t>
  </si>
  <si>
    <t>илм йули-вариативная программа для 6-листок</t>
  </si>
  <si>
    <t>Набор документов</t>
  </si>
  <si>
    <t>Набор "Пейзаж города"</t>
  </si>
  <si>
    <t>Набор "Пришей пуговицу к рубашке"</t>
  </si>
  <si>
    <t>Набор "Игра на последовательность"</t>
  </si>
  <si>
    <t>Набор карточек "Ассоциации"</t>
  </si>
  <si>
    <t>Набор "Компоненты"</t>
  </si>
  <si>
    <t>Бухоро шахар 4-МТТ</t>
  </si>
  <si>
    <t>«Гиждувон Говшун Махсус Курилиш Монтаж »
ИТКМЧЖ</t>
  </si>
  <si>
    <t>Бухоро шахар 7-МТТ</t>
  </si>
  <si>
    <t>«Элегант Инвест Курилиш » ИТК МЧЖ</t>
  </si>
  <si>
    <t>Қарши туманидаги 26-сон МТТ (180 ўринли реконструкция ,  90 ўринли  ошхона қўшимча қуриш)</t>
  </si>
  <si>
    <t>"KESH GRAND STROY"  XK</t>
  </si>
  <si>
    <t>302608506</t>
  </si>
  <si>
    <t>Чуст тумани 13-сонли МТТ
(120 ўринли қўшимча бино қуриш)</t>
  </si>
  <si>
    <t>Капитал реконструкция (Раёсат баёни)</t>
  </si>
  <si>
    <t xml:space="preserve">Тўрақўрғон тумани "Лангарбобо" МФЙ худудидаги 47-сонли  МТТни реконструкция қилиш </t>
  </si>
  <si>
    <t>2021-2022 йй</t>
  </si>
  <si>
    <t>"ОЛМОС УЙЧИ" ХУСУСИЙ КОРХОНАСИ</t>
  </si>
  <si>
    <t>Янги куриш (Раёсат баёни)</t>
  </si>
  <si>
    <t xml:space="preserve">Наманган шахар "Тараққиёт" МФЙ худудига янги МТТ қуриш </t>
  </si>
  <si>
    <t>Вмнинг 2021 йил 2 ноябрдаги №159-сон раёсат мажлисининг баёнига мувофиқ</t>
  </si>
  <si>
    <t>Самарқанд вилоят Самарқанд шахридаги 39-сонли МТТни реконструкция қилиш</t>
  </si>
  <si>
    <t>"SHERBEK SEVINCH SIFATLI" Х.К</t>
  </si>
  <si>
    <r>
      <t xml:space="preserve">Нурафшон шаҳридаги "Тўйтепа" МФЙда МТТ
</t>
    </r>
    <r>
      <rPr>
        <i/>
        <sz val="14"/>
        <color indexed="8"/>
        <rFont val="Times New Roman"/>
        <family val="1"/>
        <charset val="204"/>
      </rPr>
      <t>(180 ўринли янги бино қуриш)</t>
    </r>
  </si>
  <si>
    <r>
      <t xml:space="preserve">Пискент туманидаги "Чалақўрғон" МФЙда МТТ
</t>
    </r>
    <r>
      <rPr>
        <i/>
        <sz val="14"/>
        <color indexed="8"/>
        <rFont val="Times New Roman"/>
        <family val="1"/>
        <charset val="204"/>
      </rPr>
      <t>(90 ўринли янги бино қуриш)</t>
    </r>
  </si>
  <si>
    <r>
      <t xml:space="preserve">Пискент туманидаги "Заминовул" МФЙда МТТ
</t>
    </r>
    <r>
      <rPr>
        <i/>
        <sz val="14"/>
        <color indexed="8"/>
        <rFont val="Times New Roman"/>
        <family val="1"/>
        <charset val="204"/>
      </rPr>
      <t>(90 ўринли янги бино қуриш)</t>
    </r>
  </si>
  <si>
    <t xml:space="preserve">Чирчиқ шаҳридаги 5-сонли МТТ
</t>
  </si>
  <si>
    <t>Яккасарой туманидаги 358-сон МТТ</t>
  </si>
  <si>
    <t>2021-2022 йил</t>
  </si>
  <si>
    <t>"СМП-151" МЧЖ.Навоий шахри.</t>
  </si>
  <si>
    <t>2021 йил IV чорак</t>
  </si>
  <si>
    <t>Танлов</t>
  </si>
  <si>
    <t>Нурафшон шаҳридаги "Тўйтепа" МФЙда МТТ
(180 ўринли янги бино қуриш)</t>
  </si>
  <si>
    <t>Пискент туманидаги "Чалақўрғон" МФЙда МТТ
(90 ўринли янги бино қуриш)</t>
  </si>
  <si>
    <t>Пискент туманидаги "Заминовул" МФЙда МТТ
(90 ўринли янги бино қуриш)</t>
  </si>
  <si>
    <t>«Гиждувон Говшун Махсус Курилиш Монтаж » ИТКМЧЖ</t>
  </si>
  <si>
    <t>Полиграфический услуг</t>
  </si>
  <si>
    <t>90</t>
  </si>
  <si>
    <t>OZBEKISTON NASHRIYOT-MATBAA IJODIY UYI</t>
  </si>
  <si>
    <t>OOO "PRINTUZ"</t>
  </si>
  <si>
    <t>Stfndard Poligraph Book OOO</t>
  </si>
  <si>
    <t>OOO "MONDEO"</t>
  </si>
  <si>
    <t>OOO "СENTRIS"</t>
  </si>
  <si>
    <t>OOO "GO GO"</t>
  </si>
  <si>
    <t>Государственные требования к развитию детей раннего дошкольному возраста Республики Узбекистан. Прилагается описание и технические параметры товаров в конкурсной документаци</t>
  </si>
  <si>
    <t>Государственная учебная программа "Илк кадам" для дошкольных образовательных организаций. Прилагается описание и технические параметры товаров в конкурсной документации</t>
  </si>
  <si>
    <t>Круги луллия (4шт)</t>
  </si>
  <si>
    <t>Часы</t>
  </si>
  <si>
    <t>Комплект с узбекскими стихами и сказками (4 книги в комплекте)</t>
  </si>
  <si>
    <t>Табель фильтр патронаж</t>
  </si>
  <si>
    <t>Иш журнали (5 книг).</t>
  </si>
  <si>
    <t>Программа для муз работника.</t>
  </si>
  <si>
    <t>Сказки панорамные (6шт).</t>
  </si>
  <si>
    <t>Ўзбекские народные вказки (комиксы) 3шт в комплекты</t>
  </si>
  <si>
    <t>Дидактический набор по математике.</t>
  </si>
  <si>
    <t>Дидактический набор на развитие речи "Настольный театр".</t>
  </si>
  <si>
    <t>Рабочая тетрадь-пропись (для детей 6-7 лет)</t>
  </si>
  <si>
    <t>Рабочая тетрадь по математике.</t>
  </si>
  <si>
    <t>Рабочая тетрадь по английскому</t>
  </si>
  <si>
    <t>Математические плакаты 40 шт.</t>
  </si>
  <si>
    <t>Набор плакатов комплект состоит из 45 плакатов</t>
  </si>
  <si>
    <t>Карточки дидактические 376 штук к комплекте</t>
  </si>
  <si>
    <t>21-300</t>
  </si>
  <si>
    <t>1664-5</t>
  </si>
  <si>
    <t>169</t>
  </si>
  <si>
    <t>19</t>
  </si>
  <si>
    <t>11-4</t>
  </si>
  <si>
    <t>210801</t>
  </si>
  <si>
    <t>87</t>
  </si>
  <si>
    <t>85</t>
  </si>
  <si>
    <t>40</t>
  </si>
  <si>
    <t>115</t>
  </si>
  <si>
    <t>65</t>
  </si>
  <si>
    <t>64</t>
  </si>
  <si>
    <t>92-5</t>
  </si>
  <si>
    <t>03-11</t>
  </si>
  <si>
    <t>04-11</t>
  </si>
  <si>
    <t>Ковер</t>
  </si>
  <si>
    <t>7132440/L-16/21</t>
  </si>
  <si>
    <t>ООО «SAM ANTEP GILAM»</t>
  </si>
  <si>
    <t>кв.м</t>
  </si>
  <si>
    <t>2021 йилда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</si>
  <si>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t>2021 йилда Ўзбекистон Республикаси Мактабгача таълим вазирлигига капитал қўйилмалар ҳисобидан 
амалга оширилаётган лойиҳаларнинг ижроси тўғрисидаги
МАЪЛУМОТЛАР</t>
  </si>
  <si>
    <t>2021 йилда Ўзбекистон Республикаси Мактабгача таълим вазирлиги томонидан ўтказилган 
танловлар (тендерлар) ва амалга оширилган давлат харидлари тўғрисидаги
МАЪЛУМОТЛАР</t>
  </si>
  <si>
    <t>2021 йилда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</si>
  <si>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2021 йилда Ўзбекистон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</si>
  <si>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2021 йилда Ўзбекистон Республикаси Мактабгача таълим вазирлиги томонидан қурилиш, реконструкция қилиш ва таъмирлаш ишлари 
бўйича ўтказилган танловлар (тендерлар) тўғрисидаги
МАЪЛУМОТЛАР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</si>
</sst>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_ ;[Red]\-#,##0\ "/>
    <numFmt numFmtId="165" formatCode="#,##0\ _₽"/>
    <numFmt numFmtId="166" formatCode="#,##0_ ;\-#,##0\ "/>
    <numFmt numFmtId="167" formatCode="_-* #,##0\ _₽_-;\-* #,##0\ _₽_-;_-* &quot;-&quot;??\ _₽_-;_-@_-"/>
    <numFmt numFmtId="168" formatCode="0.0"/>
    <numFmt numFmtId="169" formatCode="#,##0.0"/>
    <numFmt numFmtId="170" formatCode="#,##0.0_ ;[Red]\-#,##0.0\ "/>
    <numFmt numFmtId="171" formatCode="#,##0.0_ ;\-#,##0.0\ "/>
    <numFmt numFmtId="172" formatCode="_-* #,##0_-;\-* #,##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7" fillId="0" borderId="0"/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43" fontId="13" fillId="0" borderId="0" applyFont="0" applyFill="0" applyBorder="0" applyAlignment="0" applyProtection="0"/>
    <xf numFmtId="0" fontId="6" fillId="0" borderId="0"/>
    <xf numFmtId="0" fontId="9" fillId="0" borderId="0"/>
    <xf numFmtId="0" fontId="10" fillId="0" borderId="0"/>
    <xf numFmtId="0" fontId="10" fillId="0" borderId="0"/>
  </cellStyleXfs>
  <cellXfs count="3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167" fontId="1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3" borderId="1" xfId="6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 shrinkToFit="1"/>
    </xf>
    <xf numFmtId="166" fontId="2" fillId="3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2" fillId="0" borderId="1" xfId="6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left" vertical="center" wrapText="1"/>
    </xf>
    <xf numFmtId="166" fontId="1" fillId="0" borderId="1" xfId="6" applyNumberFormat="1" applyFont="1" applyFill="1" applyBorder="1" applyAlignment="1">
      <alignment horizontal="center" vertical="center" wrapText="1"/>
    </xf>
    <xf numFmtId="166" fontId="1" fillId="0" borderId="1" xfId="9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center" vertical="center" wrapText="1" shrinkToFit="1"/>
    </xf>
    <xf numFmtId="166" fontId="8" fillId="0" borderId="1" xfId="6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3" borderId="1" xfId="6" applyNumberFormat="1" applyFont="1" applyFill="1" applyBorder="1" applyAlignment="1">
      <alignment horizontal="center" vertical="center"/>
    </xf>
    <xf numFmtId="0" fontId="2" fillId="3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4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168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6" applyNumberFormat="1" applyFont="1" applyFill="1" applyBorder="1" applyAlignment="1">
      <alignment horizontal="center" vertical="center"/>
    </xf>
    <xf numFmtId="4" fontId="1" fillId="0" borderId="1" xfId="6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8" fillId="0" borderId="1" xfId="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49" fontId="8" fillId="0" borderId="1" xfId="8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4" fontId="15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3" fontId="8" fillId="0" borderId="1" xfId="13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 shrinkToFi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8" fillId="3" borderId="1" xfId="6" applyFont="1" applyFill="1" applyBorder="1" applyAlignment="1">
      <alignment horizontal="center" vertical="center"/>
    </xf>
    <xf numFmtId="0" fontId="18" fillId="3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49" fontId="17" fillId="0" borderId="1" xfId="7" applyNumberFormat="1" applyFont="1" applyFill="1" applyBorder="1" applyAlignment="1">
      <alignment horizontal="center" vertical="center" wrapText="1"/>
    </xf>
    <xf numFmtId="49" fontId="17" fillId="0" borderId="1" xfId="8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6" applyFont="1" applyFill="1" applyBorder="1" applyAlignment="1">
      <alignment horizontal="center" vertical="center" wrapText="1" shrinkToFit="1"/>
    </xf>
    <xf numFmtId="49" fontId="15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 shrinkToFit="1"/>
    </xf>
    <xf numFmtId="0" fontId="19" fillId="0" borderId="8" xfId="0" applyFont="1" applyFill="1" applyBorder="1" applyAlignment="1">
      <alignment vertical="center" wrapText="1" shrinkToFi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166" fontId="8" fillId="0" borderId="1" xfId="15" applyNumberFormat="1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166" fontId="5" fillId="0" borderId="1" xfId="15" applyNumberFormat="1" applyFont="1" applyBorder="1" applyAlignment="1">
      <alignment horizontal="center" vertical="center" wrapText="1"/>
    </xf>
    <xf numFmtId="166" fontId="1" fillId="0" borderId="0" xfId="0" applyNumberFormat="1" applyFont="1"/>
    <xf numFmtId="0" fontId="1" fillId="0" borderId="0" xfId="0" applyFont="1" applyAlignment="1">
      <alignment horizont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2" fontId="1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21" fillId="0" borderId="1" xfId="0" applyFont="1" applyBorder="1"/>
    <xf numFmtId="49" fontId="14" fillId="0" borderId="1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165" fontId="8" fillId="0" borderId="1" xfId="6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 applyProtection="1">
      <alignment horizontal="center" vertical="center" wrapText="1"/>
    </xf>
    <xf numFmtId="3" fontId="24" fillId="0" borderId="1" xfId="4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 shrinkToFit="1"/>
    </xf>
    <xf numFmtId="49" fontId="17" fillId="0" borderId="1" xfId="6" applyNumberFormat="1" applyFont="1" applyFill="1" applyBorder="1" applyAlignment="1">
      <alignment horizontal="center" vertical="center" wrapText="1"/>
    </xf>
    <xf numFmtId="165" fontId="17" fillId="0" borderId="1" xfId="6" applyNumberFormat="1" applyFont="1" applyFill="1" applyBorder="1" applyAlignment="1">
      <alignment horizontal="center" vertical="center" wrapText="1"/>
    </xf>
    <xf numFmtId="0" fontId="19" fillId="3" borderId="1" xfId="6" applyFont="1" applyFill="1" applyBorder="1" applyAlignment="1">
      <alignment horizontal="center" vertical="center" wrapText="1" shrinkToFi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164" fontId="8" fillId="0" borderId="1" xfId="15" applyNumberFormat="1" applyFont="1" applyBorder="1" applyAlignment="1">
      <alignment horizontal="center" vertical="center" wrapText="1"/>
    </xf>
    <xf numFmtId="164" fontId="8" fillId="4" borderId="1" xfId="15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4" fontId="1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7" fillId="0" borderId="1" xfId="6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6" fontId="18" fillId="3" borderId="1" xfId="6" applyNumberFormat="1" applyFont="1" applyFill="1" applyBorder="1" applyAlignment="1">
      <alignment horizontal="center" vertical="center"/>
    </xf>
    <xf numFmtId="166" fontId="18" fillId="0" borderId="1" xfId="6" applyNumberFormat="1" applyFont="1" applyFill="1" applyBorder="1" applyAlignment="1">
      <alignment horizontal="center" vertical="center" wrapText="1"/>
    </xf>
    <xf numFmtId="166" fontId="15" fillId="0" borderId="1" xfId="6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8" fillId="3" borderId="1" xfId="6" applyNumberFormat="1" applyFont="1" applyFill="1" applyBorder="1" applyAlignment="1">
      <alignment horizontal="center" vertical="center" wrapText="1"/>
    </xf>
    <xf numFmtId="166" fontId="17" fillId="0" borderId="1" xfId="4" applyNumberFormat="1" applyFont="1" applyFill="1" applyBorder="1" applyAlignment="1">
      <alignment horizontal="center" vertical="center" wrapText="1"/>
    </xf>
    <xf numFmtId="166" fontId="19" fillId="0" borderId="1" xfId="4" applyNumberFormat="1" applyFont="1" applyFill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/>
    </xf>
    <xf numFmtId="166" fontId="1" fillId="2" borderId="1" xfId="1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166" fontId="8" fillId="4" borderId="1" xfId="15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</xf>
    <xf numFmtId="166" fontId="8" fillId="0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2" fontId="14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6" fontId="18" fillId="2" borderId="2" xfId="0" applyNumberFormat="1" applyFont="1" applyFill="1" applyBorder="1" applyAlignment="1">
      <alignment horizontal="center" vertical="center" wrapText="1"/>
    </xf>
    <xf numFmtId="166" fontId="18" fillId="2" borderId="3" xfId="0" applyNumberFormat="1" applyFont="1" applyFill="1" applyBorder="1" applyAlignment="1">
      <alignment horizontal="center" vertical="center" wrapText="1"/>
    </xf>
    <xf numFmtId="0" fontId="18" fillId="0" borderId="6" xfId="14" applyFont="1" applyFill="1" applyBorder="1" applyAlignment="1">
      <alignment horizontal="center" vertical="center" wrapText="1"/>
    </xf>
    <xf numFmtId="0" fontId="18" fillId="0" borderId="8" xfId="14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6" xfId="2"/>
    <cellStyle name="Обычный 16 3" xfId="12"/>
    <cellStyle name="Обычный 2" xfId="3"/>
    <cellStyle name="Обычный 2 10" xfId="5"/>
    <cellStyle name="Обычный 2 2 2 2 3" xfId="14"/>
    <cellStyle name="Обычный 2 2 3 2" xfId="13"/>
    <cellStyle name="Обычный 3 5 2 2" xfId="6"/>
    <cellStyle name="Обычный 4" xfId="10"/>
    <cellStyle name="Обычный 5 2" xfId="4"/>
    <cellStyle name="Обычный_Копия Лот охирги (класс)" xfId="15"/>
    <cellStyle name="Обычный_МАНЗИЛИ РУЙХАТГА КИРМАГАН МАКТАБЛАР" xfId="9"/>
    <cellStyle name="Обычный_Руйхат 2014 йил" xfId="7"/>
    <cellStyle name="Стиль 1" xfId="8"/>
    <cellStyle name="Финансовый" xfId="1" builtinId="3"/>
    <cellStyle name="Финансовый 6" xfId="11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81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1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7"/>
  <sheetViews>
    <sheetView tabSelected="1" zoomScaleNormal="100" workbookViewId="0">
      <selection activeCell="A2" sqref="A2:G2"/>
    </sheetView>
  </sheetViews>
  <sheetFormatPr defaultRowHeight="15.75" x14ac:dyDescent="0.25"/>
  <cols>
    <col min="1" max="1" width="6.85546875" style="1" customWidth="1"/>
    <col min="2" max="2" width="60" style="1" customWidth="1"/>
    <col min="3" max="3" width="15.42578125" style="1" customWidth="1"/>
    <col min="4" max="4" width="18.7109375" style="1" customWidth="1"/>
    <col min="5" max="6" width="16.28515625" style="1" customWidth="1"/>
    <col min="7" max="7" width="25.5703125" style="1" customWidth="1"/>
    <col min="8" max="8" width="9.140625" style="1"/>
    <col min="9" max="11" width="13.28515625" style="1" customWidth="1"/>
    <col min="12" max="16384" width="9.140625" style="1"/>
  </cols>
  <sheetData>
    <row r="1" spans="1:11" x14ac:dyDescent="0.25">
      <c r="G1" s="3" t="s">
        <v>54</v>
      </c>
    </row>
    <row r="2" spans="1:11" ht="51.75" customHeight="1" x14ac:dyDescent="0.25">
      <c r="A2" s="252" t="s">
        <v>1214</v>
      </c>
      <c r="B2" s="252"/>
      <c r="C2" s="252"/>
      <c r="D2" s="252"/>
      <c r="E2" s="252"/>
      <c r="F2" s="252"/>
      <c r="G2" s="252"/>
    </row>
    <row r="3" spans="1:11" x14ac:dyDescent="0.25">
      <c r="G3" s="21" t="s">
        <v>203</v>
      </c>
    </row>
    <row r="4" spans="1:11" ht="31.5" customHeight="1" x14ac:dyDescent="0.25">
      <c r="A4" s="253" t="s">
        <v>0</v>
      </c>
      <c r="B4" s="253" t="s">
        <v>1</v>
      </c>
      <c r="C4" s="253" t="s">
        <v>2</v>
      </c>
      <c r="D4" s="253"/>
      <c r="E4" s="253"/>
      <c r="F4" s="253"/>
      <c r="G4" s="253"/>
    </row>
    <row r="5" spans="1:11" x14ac:dyDescent="0.25">
      <c r="A5" s="253"/>
      <c r="B5" s="253"/>
      <c r="C5" s="253" t="s">
        <v>3</v>
      </c>
      <c r="D5" s="253" t="s">
        <v>4</v>
      </c>
      <c r="E5" s="253"/>
      <c r="F5" s="253"/>
      <c r="G5" s="253"/>
    </row>
    <row r="6" spans="1:11" ht="94.5" x14ac:dyDescent="0.25">
      <c r="A6" s="253"/>
      <c r="B6" s="253"/>
      <c r="C6" s="253"/>
      <c r="D6" s="60" t="s">
        <v>5</v>
      </c>
      <c r="E6" s="60" t="s">
        <v>6</v>
      </c>
      <c r="F6" s="60" t="s">
        <v>7</v>
      </c>
      <c r="G6" s="60" t="s">
        <v>8</v>
      </c>
    </row>
    <row r="7" spans="1:11" ht="36.75" customHeight="1" x14ac:dyDescent="0.25">
      <c r="A7" s="62" t="s">
        <v>9</v>
      </c>
      <c r="B7" s="19" t="s">
        <v>59</v>
      </c>
      <c r="C7" s="5">
        <f>SUM(D7:G7)</f>
        <v>10688372</v>
      </c>
      <c r="D7" s="18">
        <v>5360924</v>
      </c>
      <c r="E7" s="18">
        <v>1329892</v>
      </c>
      <c r="F7" s="18">
        <v>3997556</v>
      </c>
      <c r="G7" s="4"/>
      <c r="I7" s="77"/>
      <c r="J7" s="77"/>
      <c r="K7" s="77"/>
    </row>
    <row r="8" spans="1:11" ht="36.75" customHeight="1" x14ac:dyDescent="0.25">
      <c r="A8" s="62" t="s">
        <v>10</v>
      </c>
      <c r="B8" s="19" t="s">
        <v>60</v>
      </c>
      <c r="C8" s="5">
        <f t="shared" ref="C8:C16" si="0">SUM(D8:G8)</f>
        <v>181081569</v>
      </c>
      <c r="D8" s="18"/>
      <c r="E8" s="18"/>
      <c r="F8" s="18">
        <v>181081569</v>
      </c>
      <c r="G8" s="4"/>
    </row>
    <row r="9" spans="1:11" ht="36.75" customHeight="1" x14ac:dyDescent="0.25">
      <c r="A9" s="62" t="s">
        <v>11</v>
      </c>
      <c r="B9" s="19" t="s">
        <v>61</v>
      </c>
      <c r="C9" s="5">
        <f t="shared" si="0"/>
        <v>103576000</v>
      </c>
      <c r="D9" s="18"/>
      <c r="E9" s="18"/>
      <c r="F9" s="18">
        <v>103576000</v>
      </c>
      <c r="G9" s="4"/>
    </row>
    <row r="10" spans="1:11" ht="36.75" customHeight="1" x14ac:dyDescent="0.25">
      <c r="A10" s="163" t="s">
        <v>23</v>
      </c>
      <c r="B10" s="19" t="s">
        <v>1111</v>
      </c>
      <c r="C10" s="5">
        <f t="shared" si="0"/>
        <v>41738103.399999999</v>
      </c>
      <c r="D10" s="18"/>
      <c r="E10" s="18"/>
      <c r="F10" s="18">
        <v>41738103.399999999</v>
      </c>
      <c r="G10" s="4"/>
    </row>
    <row r="11" spans="1:11" ht="36.75" customHeight="1" x14ac:dyDescent="0.25">
      <c r="A11" s="163" t="s">
        <v>43</v>
      </c>
      <c r="B11" s="19" t="s">
        <v>119</v>
      </c>
      <c r="C11" s="5">
        <f t="shared" si="0"/>
        <v>4263769014.5999999</v>
      </c>
      <c r="D11" s="18">
        <v>3290205484.4299998</v>
      </c>
      <c r="E11" s="18">
        <v>785153544.57000005</v>
      </c>
      <c r="F11" s="18">
        <v>188409985.59999999</v>
      </c>
      <c r="G11" s="4"/>
    </row>
    <row r="12" spans="1:11" ht="36.75" customHeight="1" x14ac:dyDescent="0.25">
      <c r="A12" s="163" t="s">
        <v>44</v>
      </c>
      <c r="B12" s="19" t="s">
        <v>62</v>
      </c>
      <c r="C12" s="5">
        <f t="shared" si="0"/>
        <v>1302770780</v>
      </c>
      <c r="E12" s="18"/>
      <c r="F12" s="18">
        <v>1302770780</v>
      </c>
      <c r="G12" s="4"/>
    </row>
    <row r="13" spans="1:11" ht="36.75" customHeight="1" x14ac:dyDescent="0.25">
      <c r="A13" s="163" t="s">
        <v>50</v>
      </c>
      <c r="B13" s="19" t="s">
        <v>63</v>
      </c>
      <c r="C13" s="5">
        <f t="shared" si="0"/>
        <v>43473914</v>
      </c>
      <c r="D13" s="18">
        <v>27857229.285</v>
      </c>
      <c r="E13" s="18">
        <v>6950192.7149999999</v>
      </c>
      <c r="F13" s="18">
        <v>8666492</v>
      </c>
      <c r="G13" s="4"/>
    </row>
    <row r="14" spans="1:11" ht="57" customHeight="1" x14ac:dyDescent="0.25">
      <c r="A14" s="163" t="s">
        <v>51</v>
      </c>
      <c r="B14" s="19" t="s">
        <v>64</v>
      </c>
      <c r="C14" s="5">
        <f t="shared" si="0"/>
        <v>2019574</v>
      </c>
      <c r="D14" s="18">
        <v>1097828</v>
      </c>
      <c r="E14" s="18">
        <v>207191</v>
      </c>
      <c r="F14" s="18">
        <v>714555</v>
      </c>
      <c r="G14" s="4"/>
    </row>
    <row r="15" spans="1:11" ht="52.5" customHeight="1" x14ac:dyDescent="0.25">
      <c r="A15" s="163" t="s">
        <v>52</v>
      </c>
      <c r="B15" s="19" t="s">
        <v>65</v>
      </c>
      <c r="C15" s="5">
        <f t="shared" si="0"/>
        <v>10179646</v>
      </c>
      <c r="D15" s="18">
        <v>7029792</v>
      </c>
      <c r="E15" s="18">
        <v>1643112</v>
      </c>
      <c r="F15" s="18">
        <v>1506742</v>
      </c>
      <c r="G15" s="4"/>
    </row>
    <row r="16" spans="1:11" ht="36.75" customHeight="1" x14ac:dyDescent="0.25">
      <c r="A16" s="62" t="s">
        <v>688</v>
      </c>
      <c r="B16" s="19" t="s">
        <v>66</v>
      </c>
      <c r="C16" s="5">
        <f t="shared" si="0"/>
        <v>774532125.69225001</v>
      </c>
      <c r="D16" s="18"/>
      <c r="E16" s="18"/>
      <c r="F16" s="18"/>
      <c r="G16" s="84">
        <v>774532125.69225001</v>
      </c>
    </row>
    <row r="17" spans="1:7" s="76" customFormat="1" ht="27.75" customHeight="1" x14ac:dyDescent="0.25">
      <c r="A17" s="2"/>
      <c r="B17" s="2" t="s">
        <v>12</v>
      </c>
      <c r="C17" s="5">
        <f>SUM(C7:C16)</f>
        <v>6733829098.6922503</v>
      </c>
      <c r="D17" s="5">
        <f t="shared" ref="D17:G17" si="1">SUM(D7:D16)</f>
        <v>3331551257.7149997</v>
      </c>
      <c r="E17" s="5">
        <f t="shared" si="1"/>
        <v>795283932.28500009</v>
      </c>
      <c r="F17" s="5">
        <f t="shared" si="1"/>
        <v>1832461783</v>
      </c>
      <c r="G17" s="5">
        <f t="shared" si="1"/>
        <v>774532125.69225001</v>
      </c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" sqref="A2:L2"/>
    </sheetView>
  </sheetViews>
  <sheetFormatPr defaultRowHeight="15.75" x14ac:dyDescent="0.25"/>
  <cols>
    <col min="1" max="1" width="9.140625" style="1"/>
    <col min="2" max="2" width="15.42578125" style="1" customWidth="1"/>
    <col min="3" max="3" width="11.5703125" style="1" customWidth="1"/>
    <col min="4" max="4" width="15.42578125" style="1" customWidth="1"/>
    <col min="5" max="5" width="34.85546875" style="1" customWidth="1"/>
    <col min="6" max="6" width="16.28515625" style="1" customWidth="1"/>
    <col min="7" max="8" width="15.140625" style="1" customWidth="1"/>
    <col min="9" max="9" width="10.85546875" style="1" customWidth="1"/>
    <col min="10" max="10" width="10.7109375" style="1" customWidth="1"/>
    <col min="11" max="11" width="9.140625" style="1"/>
    <col min="12" max="12" width="21.140625" style="1" customWidth="1"/>
    <col min="13" max="16384" width="9.140625" style="1"/>
  </cols>
  <sheetData>
    <row r="1" spans="1:12" x14ac:dyDescent="0.25">
      <c r="L1" s="3" t="s">
        <v>670</v>
      </c>
    </row>
    <row r="2" spans="1:12" ht="81" customHeight="1" x14ac:dyDescent="0.25">
      <c r="A2" s="252" t="s">
        <v>664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1:12" x14ac:dyDescent="0.25">
      <c r="A4" s="294" t="s">
        <v>0</v>
      </c>
      <c r="B4" s="294" t="s">
        <v>671</v>
      </c>
      <c r="C4" s="294" t="s">
        <v>672</v>
      </c>
      <c r="D4" s="294" t="s">
        <v>673</v>
      </c>
      <c r="E4" s="294" t="s">
        <v>674</v>
      </c>
      <c r="F4" s="294" t="s">
        <v>675</v>
      </c>
      <c r="G4" s="294" t="s">
        <v>676</v>
      </c>
      <c r="H4" s="294" t="s">
        <v>677</v>
      </c>
      <c r="I4" s="294" t="s">
        <v>678</v>
      </c>
      <c r="J4" s="294"/>
      <c r="K4" s="294"/>
      <c r="L4" s="294" t="s">
        <v>679</v>
      </c>
    </row>
    <row r="5" spans="1:12" ht="42.75" customHeight="1" x14ac:dyDescent="0.25">
      <c r="A5" s="294"/>
      <c r="B5" s="294"/>
      <c r="C5" s="294"/>
      <c r="D5" s="294"/>
      <c r="E5" s="294"/>
      <c r="F5" s="294"/>
      <c r="G5" s="294"/>
      <c r="H5" s="294"/>
      <c r="I5" s="59" t="s">
        <v>680</v>
      </c>
      <c r="J5" s="59" t="s">
        <v>681</v>
      </c>
      <c r="K5" s="59" t="s">
        <v>682</v>
      </c>
      <c r="L5" s="294"/>
    </row>
    <row r="6" spans="1:12" x14ac:dyDescent="0.25">
      <c r="A6" s="68"/>
      <c r="B6" s="68"/>
      <c r="C6" s="68"/>
      <c r="D6" s="66"/>
      <c r="E6" s="66"/>
      <c r="F6" s="66"/>
      <c r="G6" s="66"/>
      <c r="H6" s="66"/>
      <c r="I6" s="66"/>
      <c r="J6" s="66"/>
      <c r="K6" s="66"/>
      <c r="L6" s="66"/>
    </row>
    <row r="7" spans="1:12" x14ac:dyDescent="0.25">
      <c r="A7" s="68"/>
      <c r="B7" s="68"/>
      <c r="C7" s="68"/>
      <c r="D7" s="66"/>
      <c r="E7" s="66"/>
      <c r="F7" s="66"/>
      <c r="G7" s="66"/>
      <c r="H7" s="66"/>
      <c r="I7" s="66"/>
      <c r="J7" s="66"/>
      <c r="K7" s="66"/>
      <c r="L7" s="66"/>
    </row>
    <row r="8" spans="1:12" x14ac:dyDescent="0.25">
      <c r="A8" s="68"/>
      <c r="B8" s="68"/>
      <c r="C8" s="68"/>
      <c r="D8" s="66"/>
      <c r="E8" s="66"/>
      <c r="F8" s="66"/>
      <c r="G8" s="66"/>
      <c r="H8" s="66"/>
      <c r="I8" s="66"/>
      <c r="J8" s="66"/>
      <c r="K8" s="66"/>
      <c r="L8" s="66"/>
    </row>
    <row r="9" spans="1:12" x14ac:dyDescent="0.25">
      <c r="A9" s="68"/>
      <c r="B9" s="68"/>
      <c r="C9" s="68"/>
      <c r="D9" s="66"/>
      <c r="E9" s="66"/>
      <c r="F9" s="66"/>
      <c r="G9" s="66"/>
      <c r="H9" s="66"/>
      <c r="I9" s="66"/>
      <c r="J9" s="66"/>
      <c r="K9" s="66"/>
      <c r="L9" s="66"/>
    </row>
    <row r="10" spans="1:12" x14ac:dyDescent="0.25">
      <c r="A10" s="68"/>
      <c r="B10" s="68"/>
      <c r="C10" s="68"/>
      <c r="D10" s="66"/>
      <c r="E10" s="66"/>
      <c r="F10" s="66"/>
      <c r="G10" s="66"/>
      <c r="H10" s="66"/>
      <c r="I10" s="66"/>
      <c r="J10" s="66"/>
      <c r="K10" s="66"/>
      <c r="L10" s="66"/>
    </row>
    <row r="11" spans="1:12" x14ac:dyDescent="0.25">
      <c r="A11" s="68"/>
      <c r="B11" s="68"/>
      <c r="C11" s="68"/>
      <c r="D11" s="66"/>
      <c r="E11" s="66"/>
      <c r="F11" s="66"/>
      <c r="G11" s="66"/>
      <c r="H11" s="66"/>
      <c r="I11" s="66"/>
      <c r="J11" s="66"/>
      <c r="K11" s="66"/>
      <c r="L11" s="66"/>
    </row>
    <row r="12" spans="1:12" x14ac:dyDescent="0.25">
      <c r="A12" s="68"/>
      <c r="B12" s="68"/>
      <c r="C12" s="68"/>
      <c r="D12" s="66"/>
      <c r="E12" s="66"/>
      <c r="F12" s="66"/>
      <c r="G12" s="66"/>
      <c r="H12" s="66"/>
      <c r="I12" s="66"/>
      <c r="J12" s="66"/>
      <c r="K12" s="66"/>
      <c r="L12" s="66"/>
    </row>
    <row r="13" spans="1:12" x14ac:dyDescent="0.25">
      <c r="A13" s="68"/>
      <c r="B13" s="68"/>
      <c r="C13" s="68"/>
      <c r="D13" s="66"/>
      <c r="E13" s="66"/>
      <c r="F13" s="66"/>
      <c r="G13" s="66"/>
      <c r="H13" s="66"/>
      <c r="I13" s="66"/>
      <c r="J13" s="66"/>
      <c r="K13" s="66"/>
      <c r="L13" s="66"/>
    </row>
  </sheetData>
  <mergeCells count="11">
    <mergeCell ref="L4:L5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6" sqref="C16"/>
    </sheetView>
  </sheetViews>
  <sheetFormatPr defaultRowHeight="15.75" x14ac:dyDescent="0.25"/>
  <cols>
    <col min="1" max="1" width="9.140625" style="1"/>
    <col min="2" max="2" width="37.42578125" style="1" customWidth="1"/>
    <col min="3" max="3" width="22.5703125" style="1" customWidth="1"/>
    <col min="4" max="4" width="21.7109375" style="1" customWidth="1"/>
    <col min="5" max="16384" width="9.140625" style="1"/>
  </cols>
  <sheetData>
    <row r="1" spans="1:4" x14ac:dyDescent="0.25">
      <c r="D1" s="3" t="s">
        <v>683</v>
      </c>
    </row>
    <row r="2" spans="1:4" ht="67.5" customHeight="1" x14ac:dyDescent="0.25">
      <c r="A2" s="252" t="s">
        <v>684</v>
      </c>
      <c r="B2" s="252"/>
      <c r="C2" s="252"/>
      <c r="D2" s="252"/>
    </row>
    <row r="4" spans="1:4" ht="47.25" x14ac:dyDescent="0.25">
      <c r="A4" s="59" t="s">
        <v>0</v>
      </c>
      <c r="B4" s="59" t="s">
        <v>685</v>
      </c>
      <c r="C4" s="59" t="s">
        <v>686</v>
      </c>
      <c r="D4" s="59" t="s">
        <v>687</v>
      </c>
    </row>
    <row r="5" spans="1:4" x14ac:dyDescent="0.25">
      <c r="A5" s="69" t="s">
        <v>9</v>
      </c>
      <c r="B5" s="70"/>
      <c r="C5" s="70"/>
      <c r="D5" s="70"/>
    </row>
    <row r="6" spans="1:4" x14ac:dyDescent="0.25">
      <c r="A6" s="69" t="s">
        <v>10</v>
      </c>
      <c r="B6" s="70"/>
      <c r="C6" s="70"/>
      <c r="D6" s="70"/>
    </row>
    <row r="7" spans="1:4" x14ac:dyDescent="0.25">
      <c r="A7" s="69" t="s">
        <v>11</v>
      </c>
      <c r="B7" s="70"/>
      <c r="C7" s="70"/>
      <c r="D7" s="70"/>
    </row>
    <row r="8" spans="1:4" x14ac:dyDescent="0.25">
      <c r="A8" s="69" t="s">
        <v>23</v>
      </c>
      <c r="B8" s="70"/>
      <c r="C8" s="70"/>
      <c r="D8" s="70"/>
    </row>
    <row r="9" spans="1:4" x14ac:dyDescent="0.25">
      <c r="A9" s="69" t="s">
        <v>43</v>
      </c>
      <c r="B9" s="70"/>
      <c r="C9" s="70"/>
      <c r="D9" s="70"/>
    </row>
    <row r="10" spans="1:4" x14ac:dyDescent="0.25">
      <c r="A10" s="69" t="s">
        <v>44</v>
      </c>
      <c r="B10" s="70"/>
      <c r="C10" s="70"/>
      <c r="D10" s="70"/>
    </row>
    <row r="11" spans="1:4" x14ac:dyDescent="0.25">
      <c r="A11" s="69" t="s">
        <v>50</v>
      </c>
      <c r="B11" s="70"/>
      <c r="C11" s="70"/>
      <c r="D11" s="70"/>
    </row>
    <row r="12" spans="1:4" x14ac:dyDescent="0.25">
      <c r="A12" s="69" t="s">
        <v>51</v>
      </c>
      <c r="B12" s="70"/>
      <c r="C12" s="70"/>
      <c r="D12" s="70"/>
    </row>
    <row r="13" spans="1:4" x14ac:dyDescent="0.25">
      <c r="A13" s="69" t="s">
        <v>52</v>
      </c>
      <c r="B13" s="70"/>
      <c r="C13" s="70"/>
      <c r="D13" s="70"/>
    </row>
    <row r="14" spans="1:4" x14ac:dyDescent="0.25">
      <c r="A14" s="69" t="s">
        <v>688</v>
      </c>
      <c r="B14" s="70"/>
      <c r="C14" s="70"/>
      <c r="D14" s="70"/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0" sqref="B10"/>
    </sheetView>
  </sheetViews>
  <sheetFormatPr defaultRowHeight="15.75" x14ac:dyDescent="0.25"/>
  <cols>
    <col min="1" max="1" width="9.140625" style="1"/>
    <col min="2" max="2" width="48" style="1" customWidth="1"/>
    <col min="3" max="3" width="17.7109375" style="1" customWidth="1"/>
    <col min="4" max="4" width="19.28515625" style="1" customWidth="1"/>
    <col min="5" max="16384" width="9.140625" style="1"/>
  </cols>
  <sheetData>
    <row r="1" spans="1:4" x14ac:dyDescent="0.25">
      <c r="D1" s="3" t="s">
        <v>689</v>
      </c>
    </row>
    <row r="2" spans="1:4" ht="54.75" customHeight="1" x14ac:dyDescent="0.25">
      <c r="A2" s="252" t="s">
        <v>690</v>
      </c>
      <c r="B2" s="252"/>
      <c r="C2" s="252"/>
      <c r="D2" s="252"/>
    </row>
    <row r="4" spans="1:4" ht="47.25" x14ac:dyDescent="0.25">
      <c r="A4" s="59" t="s">
        <v>0</v>
      </c>
      <c r="B4" s="59" t="s">
        <v>685</v>
      </c>
      <c r="C4" s="59" t="s">
        <v>686</v>
      </c>
      <c r="D4" s="59" t="s">
        <v>687</v>
      </c>
    </row>
    <row r="5" spans="1:4" x14ac:dyDescent="0.25">
      <c r="A5" s="69" t="s">
        <v>9</v>
      </c>
      <c r="B5" s="70"/>
      <c r="C5" s="70"/>
      <c r="D5" s="70"/>
    </row>
    <row r="6" spans="1:4" x14ac:dyDescent="0.25">
      <c r="A6" s="69" t="s">
        <v>10</v>
      </c>
      <c r="B6" s="70"/>
      <c r="C6" s="70"/>
      <c r="D6" s="70"/>
    </row>
    <row r="7" spans="1:4" x14ac:dyDescent="0.25">
      <c r="A7" s="69" t="s">
        <v>11</v>
      </c>
      <c r="B7" s="70"/>
      <c r="C7" s="70"/>
      <c r="D7" s="70"/>
    </row>
    <row r="8" spans="1:4" x14ac:dyDescent="0.25">
      <c r="A8" s="69" t="s">
        <v>23</v>
      </c>
      <c r="B8" s="70"/>
      <c r="C8" s="70"/>
      <c r="D8" s="70"/>
    </row>
    <row r="9" spans="1:4" x14ac:dyDescent="0.25">
      <c r="A9" s="69" t="s">
        <v>43</v>
      </c>
      <c r="B9" s="70"/>
      <c r="C9" s="70"/>
      <c r="D9" s="70"/>
    </row>
    <row r="10" spans="1:4" x14ac:dyDescent="0.25">
      <c r="A10" s="69" t="s">
        <v>44</v>
      </c>
      <c r="B10" s="70"/>
      <c r="C10" s="70"/>
      <c r="D10" s="70"/>
    </row>
    <row r="11" spans="1:4" x14ac:dyDescent="0.25">
      <c r="A11" s="69" t="s">
        <v>50</v>
      </c>
      <c r="B11" s="70"/>
      <c r="C11" s="70"/>
      <c r="D11" s="70"/>
    </row>
    <row r="12" spans="1:4" x14ac:dyDescent="0.25">
      <c r="A12" s="69" t="s">
        <v>51</v>
      </c>
      <c r="B12" s="70"/>
      <c r="C12" s="70"/>
      <c r="D12" s="70"/>
    </row>
    <row r="13" spans="1:4" x14ac:dyDescent="0.25">
      <c r="A13" s="69" t="s">
        <v>52</v>
      </c>
      <c r="B13" s="70"/>
      <c r="C13" s="70"/>
      <c r="D13" s="70"/>
    </row>
    <row r="14" spans="1:4" x14ac:dyDescent="0.25">
      <c r="A14" s="69" t="s">
        <v>688</v>
      </c>
      <c r="B14" s="70"/>
      <c r="C14" s="70"/>
      <c r="D14" s="70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12" sqref="A12:D12"/>
    </sheetView>
  </sheetViews>
  <sheetFormatPr defaultRowHeight="15.75" x14ac:dyDescent="0.25"/>
  <cols>
    <col min="1" max="1" width="7.28515625" style="1" customWidth="1"/>
    <col min="2" max="2" width="43.5703125" style="1" customWidth="1"/>
    <col min="3" max="3" width="19.42578125" style="1" customWidth="1"/>
    <col min="4" max="4" width="31.140625" style="1" customWidth="1"/>
    <col min="5" max="16384" width="9.140625" style="1"/>
  </cols>
  <sheetData>
    <row r="1" spans="1:4" x14ac:dyDescent="0.25">
      <c r="D1" s="3" t="s">
        <v>691</v>
      </c>
    </row>
    <row r="2" spans="1:4" ht="63.75" customHeight="1" x14ac:dyDescent="0.25">
      <c r="A2" s="252" t="s">
        <v>692</v>
      </c>
      <c r="B2" s="252"/>
      <c r="C2" s="252"/>
      <c r="D2" s="252"/>
    </row>
    <row r="4" spans="1:4" x14ac:dyDescent="0.25">
      <c r="A4" s="56" t="s">
        <v>0</v>
      </c>
      <c r="B4" s="56" t="s">
        <v>693</v>
      </c>
      <c r="C4" s="56" t="s">
        <v>694</v>
      </c>
      <c r="D4" s="56" t="s">
        <v>695</v>
      </c>
    </row>
    <row r="5" spans="1:4" x14ac:dyDescent="0.25">
      <c r="A5" s="20"/>
      <c r="B5" s="20"/>
      <c r="C5" s="20"/>
      <c r="D5" s="20"/>
    </row>
    <row r="6" spans="1:4" x14ac:dyDescent="0.25">
      <c r="A6" s="20"/>
      <c r="B6" s="20"/>
      <c r="C6" s="20"/>
      <c r="D6" s="20"/>
    </row>
    <row r="7" spans="1:4" x14ac:dyDescent="0.25">
      <c r="A7" s="20"/>
      <c r="B7" s="20"/>
      <c r="C7" s="20"/>
      <c r="D7" s="20"/>
    </row>
    <row r="8" spans="1:4" x14ac:dyDescent="0.25">
      <c r="A8" s="20"/>
      <c r="B8" s="20"/>
      <c r="C8" s="20"/>
      <c r="D8" s="20"/>
    </row>
    <row r="9" spans="1:4" x14ac:dyDescent="0.25">
      <c r="A9" s="20"/>
      <c r="B9" s="20"/>
      <c r="C9" s="20"/>
      <c r="D9" s="20"/>
    </row>
    <row r="10" spans="1:4" x14ac:dyDescent="0.25">
      <c r="A10" s="20"/>
      <c r="B10" s="20"/>
      <c r="C10" s="20"/>
      <c r="D10" s="20"/>
    </row>
    <row r="12" spans="1:4" ht="39.75" customHeight="1" x14ac:dyDescent="0.25">
      <c r="A12" s="283" t="s">
        <v>696</v>
      </c>
      <c r="B12" s="283"/>
      <c r="C12" s="283"/>
      <c r="D12" s="283"/>
    </row>
  </sheetData>
  <mergeCells count="2">
    <mergeCell ref="A2:D2"/>
    <mergeCell ref="A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F13" sqref="F13:F14"/>
    </sheetView>
  </sheetViews>
  <sheetFormatPr defaultRowHeight="15.75" x14ac:dyDescent="0.25"/>
  <cols>
    <col min="1" max="1" width="7.140625" style="1" customWidth="1"/>
    <col min="2" max="2" width="22.42578125" style="1" customWidth="1"/>
    <col min="3" max="3" width="10.7109375" style="1" customWidth="1"/>
    <col min="4" max="4" width="17.140625" style="1" customWidth="1"/>
    <col min="5" max="5" width="23.28515625" style="1" customWidth="1"/>
    <col min="6" max="6" width="14.5703125" style="1" customWidth="1"/>
    <col min="7" max="7" width="11.5703125" style="1" customWidth="1"/>
    <col min="8" max="8" width="16" style="1" customWidth="1"/>
    <col min="9" max="9" width="12.7109375" style="1" customWidth="1"/>
    <col min="10" max="11" width="12.5703125" style="1" customWidth="1"/>
    <col min="12" max="16384" width="9.140625" style="1"/>
  </cols>
  <sheetData>
    <row r="1" spans="1:11" x14ac:dyDescent="0.25">
      <c r="K1" s="1" t="s">
        <v>697</v>
      </c>
    </row>
    <row r="2" spans="1:11" ht="56.25" customHeight="1" x14ac:dyDescent="0.25">
      <c r="A2" s="252" t="s">
        <v>698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4" spans="1:11" x14ac:dyDescent="0.25">
      <c r="A4" s="71"/>
      <c r="B4" s="323" t="s">
        <v>699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1" ht="31.5" x14ac:dyDescent="0.25">
      <c r="A5" s="253" t="s">
        <v>0</v>
      </c>
      <c r="B5" s="253" t="s">
        <v>700</v>
      </c>
      <c r="C5" s="253" t="s">
        <v>686</v>
      </c>
      <c r="D5" s="56" t="s">
        <v>701</v>
      </c>
      <c r="E5" s="253" t="s">
        <v>702</v>
      </c>
      <c r="F5" s="321" t="s">
        <v>703</v>
      </c>
      <c r="G5" s="253" t="s">
        <v>704</v>
      </c>
      <c r="H5" s="253"/>
      <c r="I5" s="253" t="s">
        <v>705</v>
      </c>
      <c r="J5" s="253"/>
      <c r="K5" s="253"/>
    </row>
    <row r="6" spans="1:11" ht="31.5" x14ac:dyDescent="0.25">
      <c r="A6" s="253"/>
      <c r="B6" s="253"/>
      <c r="C6" s="253"/>
      <c r="D6" s="56" t="s">
        <v>706</v>
      </c>
      <c r="E6" s="253"/>
      <c r="F6" s="322"/>
      <c r="G6" s="56" t="s">
        <v>707</v>
      </c>
      <c r="H6" s="56" t="s">
        <v>708</v>
      </c>
      <c r="I6" s="56" t="s">
        <v>709</v>
      </c>
      <c r="J6" s="56" t="s">
        <v>710</v>
      </c>
      <c r="K6" s="56" t="s">
        <v>711</v>
      </c>
    </row>
    <row r="7" spans="1:11" x14ac:dyDescent="0.25">
      <c r="A7" s="57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72"/>
    </row>
    <row r="8" spans="1:11" x14ac:dyDescent="0.25">
      <c r="A8" s="57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72"/>
    </row>
    <row r="9" spans="1:11" x14ac:dyDescent="0.25">
      <c r="A9" s="57" t="s">
        <v>11</v>
      </c>
      <c r="B9" s="20"/>
      <c r="C9" s="20"/>
      <c r="D9" s="20"/>
      <c r="E9" s="20"/>
      <c r="F9" s="20"/>
      <c r="G9" s="20"/>
      <c r="H9" s="20"/>
      <c r="I9" s="20"/>
      <c r="J9" s="20"/>
      <c r="K9" s="72"/>
    </row>
    <row r="10" spans="1:11" x14ac:dyDescent="0.25">
      <c r="A10" s="73"/>
      <c r="B10" s="2" t="s">
        <v>12</v>
      </c>
      <c r="C10" s="56" t="s">
        <v>712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x14ac:dyDescent="0.25">
      <c r="A12" s="71"/>
      <c r="B12" s="323" t="s">
        <v>713</v>
      </c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1" ht="31.5" x14ac:dyDescent="0.25">
      <c r="A13" s="253" t="s">
        <v>0</v>
      </c>
      <c r="B13" s="253" t="s">
        <v>714</v>
      </c>
      <c r="C13" s="253" t="s">
        <v>686</v>
      </c>
      <c r="D13" s="56" t="s">
        <v>701</v>
      </c>
      <c r="E13" s="253" t="s">
        <v>702</v>
      </c>
      <c r="F13" s="321" t="s">
        <v>703</v>
      </c>
      <c r="G13" s="253" t="s">
        <v>715</v>
      </c>
      <c r="H13" s="253"/>
      <c r="I13" s="253"/>
      <c r="J13" s="253"/>
      <c r="K13" s="253"/>
    </row>
    <row r="14" spans="1:11" ht="31.5" x14ac:dyDescent="0.25">
      <c r="A14" s="253"/>
      <c r="B14" s="253"/>
      <c r="C14" s="253"/>
      <c r="D14" s="56" t="s">
        <v>706</v>
      </c>
      <c r="E14" s="253"/>
      <c r="F14" s="322"/>
      <c r="G14" s="253"/>
      <c r="H14" s="253"/>
      <c r="I14" s="253"/>
      <c r="J14" s="253"/>
      <c r="K14" s="253"/>
    </row>
    <row r="15" spans="1:11" x14ac:dyDescent="0.25">
      <c r="A15" s="57" t="s">
        <v>9</v>
      </c>
      <c r="B15" s="20"/>
      <c r="C15" s="20"/>
      <c r="D15" s="20"/>
      <c r="E15" s="20"/>
      <c r="F15" s="20"/>
      <c r="G15" s="284"/>
      <c r="H15" s="284"/>
      <c r="I15" s="284"/>
      <c r="J15" s="284"/>
      <c r="K15" s="284"/>
    </row>
    <row r="16" spans="1:11" x14ac:dyDescent="0.25">
      <c r="A16" s="57" t="s">
        <v>10</v>
      </c>
      <c r="B16" s="20"/>
      <c r="C16" s="20"/>
      <c r="D16" s="20"/>
      <c r="E16" s="20"/>
      <c r="F16" s="20"/>
      <c r="G16" s="284"/>
      <c r="H16" s="284"/>
      <c r="I16" s="284"/>
      <c r="J16" s="284"/>
      <c r="K16" s="284"/>
    </row>
    <row r="17" spans="1:11" x14ac:dyDescent="0.25">
      <c r="A17" s="57" t="s">
        <v>11</v>
      </c>
      <c r="B17" s="20"/>
      <c r="C17" s="20"/>
      <c r="D17" s="20"/>
      <c r="E17" s="20"/>
      <c r="F17" s="20"/>
      <c r="G17" s="284"/>
      <c r="H17" s="284"/>
      <c r="I17" s="284"/>
      <c r="J17" s="284"/>
      <c r="K17" s="284"/>
    </row>
    <row r="18" spans="1:11" x14ac:dyDescent="0.25">
      <c r="A18" s="73"/>
      <c r="B18" s="2" t="s">
        <v>12</v>
      </c>
      <c r="C18" s="56" t="s">
        <v>712</v>
      </c>
      <c r="D18" s="56">
        <v>0</v>
      </c>
      <c r="E18" s="56">
        <v>0</v>
      </c>
      <c r="F18" s="56">
        <v>0</v>
      </c>
      <c r="G18" s="276" t="s">
        <v>712</v>
      </c>
      <c r="H18" s="276"/>
      <c r="I18" s="276"/>
      <c r="J18" s="276"/>
      <c r="K18" s="276"/>
    </row>
    <row r="19" spans="1:11" x14ac:dyDescent="0.2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5">
      <c r="A20" s="71"/>
      <c r="B20" s="323" t="s">
        <v>716</v>
      </c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63" x14ac:dyDescent="0.25">
      <c r="A21" s="56" t="s">
        <v>0</v>
      </c>
      <c r="B21" s="56" t="s">
        <v>717</v>
      </c>
      <c r="C21" s="56" t="s">
        <v>686</v>
      </c>
      <c r="D21" s="56" t="s">
        <v>718</v>
      </c>
      <c r="E21" s="56" t="s">
        <v>719</v>
      </c>
      <c r="F21" s="58" t="s">
        <v>720</v>
      </c>
      <c r="G21" s="253" t="s">
        <v>721</v>
      </c>
      <c r="H21" s="253"/>
      <c r="I21" s="253"/>
      <c r="J21" s="253"/>
      <c r="K21" s="253"/>
    </row>
    <row r="22" spans="1:11" x14ac:dyDescent="0.25">
      <c r="A22" s="57" t="s">
        <v>9</v>
      </c>
      <c r="B22" s="20"/>
      <c r="C22" s="20"/>
      <c r="D22" s="20"/>
      <c r="E22" s="20"/>
      <c r="F22" s="20"/>
      <c r="G22" s="284"/>
      <c r="H22" s="284"/>
      <c r="I22" s="284"/>
      <c r="J22" s="284"/>
      <c r="K22" s="284"/>
    </row>
    <row r="23" spans="1:11" x14ac:dyDescent="0.25">
      <c r="A23" s="57" t="s">
        <v>10</v>
      </c>
      <c r="B23" s="20"/>
      <c r="C23" s="20"/>
      <c r="D23" s="20"/>
      <c r="E23" s="20"/>
      <c r="F23" s="20"/>
      <c r="G23" s="284"/>
      <c r="H23" s="284"/>
      <c r="I23" s="284"/>
      <c r="J23" s="284"/>
      <c r="K23" s="284"/>
    </row>
    <row r="24" spans="1:11" x14ac:dyDescent="0.25">
      <c r="A24" s="57" t="s">
        <v>11</v>
      </c>
      <c r="B24" s="20"/>
      <c r="C24" s="20"/>
      <c r="D24" s="20"/>
      <c r="E24" s="20"/>
      <c r="F24" s="20"/>
      <c r="G24" s="284"/>
      <c r="H24" s="284"/>
      <c r="I24" s="284"/>
      <c r="J24" s="284"/>
      <c r="K24" s="284"/>
    </row>
    <row r="25" spans="1:11" x14ac:dyDescent="0.25">
      <c r="A25" s="73"/>
      <c r="B25" s="2" t="s">
        <v>12</v>
      </c>
      <c r="C25" s="20"/>
      <c r="D25" s="56">
        <v>0</v>
      </c>
      <c r="E25" s="56">
        <v>0</v>
      </c>
      <c r="F25" s="56">
        <v>0</v>
      </c>
      <c r="G25" s="276" t="s">
        <v>712</v>
      </c>
      <c r="H25" s="276"/>
      <c r="I25" s="276"/>
      <c r="J25" s="276"/>
      <c r="K25" s="276"/>
    </row>
  </sheetData>
  <mergeCells count="26">
    <mergeCell ref="A2:K2"/>
    <mergeCell ref="B4:K4"/>
    <mergeCell ref="A5:A6"/>
    <mergeCell ref="B5:B6"/>
    <mergeCell ref="C5:C6"/>
    <mergeCell ref="E5:E6"/>
    <mergeCell ref="F5:F6"/>
    <mergeCell ref="G5:H5"/>
    <mergeCell ref="I5:K5"/>
    <mergeCell ref="B12:K12"/>
    <mergeCell ref="A13:A14"/>
    <mergeCell ref="B13:B14"/>
    <mergeCell ref="C13:C14"/>
    <mergeCell ref="E13:E14"/>
    <mergeCell ref="F13:F14"/>
    <mergeCell ref="G13:K14"/>
    <mergeCell ref="G22:K22"/>
    <mergeCell ref="G23:K23"/>
    <mergeCell ref="G24:K24"/>
    <mergeCell ref="G25:K25"/>
    <mergeCell ref="G15:K15"/>
    <mergeCell ref="G16:K16"/>
    <mergeCell ref="G17:K17"/>
    <mergeCell ref="G18:K18"/>
    <mergeCell ref="B20:K20"/>
    <mergeCell ref="G21:K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3" sqref="C13"/>
    </sheetView>
  </sheetViews>
  <sheetFormatPr defaultRowHeight="15.75" x14ac:dyDescent="0.25"/>
  <cols>
    <col min="1" max="1" width="9.140625" style="1"/>
    <col min="2" max="2" width="24.42578125" style="1" customWidth="1"/>
    <col min="3" max="3" width="15.85546875" style="1" customWidth="1"/>
    <col min="4" max="4" width="12.140625" style="1" customWidth="1"/>
    <col min="5" max="5" width="11.5703125" style="1" customWidth="1"/>
    <col min="6" max="6" width="15.42578125" style="1" customWidth="1"/>
    <col min="7" max="7" width="19.5703125" style="1" customWidth="1"/>
    <col min="8" max="8" width="15.5703125" style="1" customWidth="1"/>
    <col min="9" max="9" width="14" style="1" customWidth="1"/>
    <col min="10" max="10" width="13.7109375" style="1" customWidth="1"/>
    <col min="11" max="16384" width="9.140625" style="1"/>
  </cols>
  <sheetData>
    <row r="1" spans="1:10" x14ac:dyDescent="0.25">
      <c r="J1" s="1" t="s">
        <v>722</v>
      </c>
    </row>
    <row r="2" spans="1:10" ht="99" customHeight="1" x14ac:dyDescent="0.25">
      <c r="A2" s="324" t="s">
        <v>723</v>
      </c>
      <c r="B2" s="324"/>
      <c r="C2" s="324"/>
      <c r="D2" s="324"/>
      <c r="E2" s="324"/>
      <c r="F2" s="324"/>
      <c r="G2" s="324"/>
      <c r="H2" s="324"/>
      <c r="I2" s="324"/>
      <c r="J2" s="324"/>
    </row>
    <row r="4" spans="1:10" x14ac:dyDescent="0.25">
      <c r="A4" s="294" t="s">
        <v>724</v>
      </c>
      <c r="B4" s="294" t="s">
        <v>725</v>
      </c>
      <c r="C4" s="294" t="s">
        <v>726</v>
      </c>
      <c r="D4" s="294" t="s">
        <v>727</v>
      </c>
      <c r="E4" s="294"/>
      <c r="F4" s="294" t="s">
        <v>728</v>
      </c>
      <c r="G4" s="294" t="s">
        <v>729</v>
      </c>
      <c r="H4" s="325" t="s">
        <v>730</v>
      </c>
      <c r="I4" s="294" t="s">
        <v>638</v>
      </c>
      <c r="J4" s="294" t="s">
        <v>731</v>
      </c>
    </row>
    <row r="5" spans="1:10" x14ac:dyDescent="0.25">
      <c r="A5" s="294"/>
      <c r="B5" s="294"/>
      <c r="C5" s="294"/>
      <c r="D5" s="59" t="s">
        <v>732</v>
      </c>
      <c r="E5" s="59" t="s">
        <v>733</v>
      </c>
      <c r="F5" s="294"/>
      <c r="G5" s="294"/>
      <c r="H5" s="326"/>
      <c r="I5" s="294"/>
      <c r="J5" s="294"/>
    </row>
    <row r="6" spans="1:10" x14ac:dyDescent="0.25">
      <c r="A6" s="65" t="s">
        <v>9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5">
      <c r="A7" s="65" t="s">
        <v>10</v>
      </c>
      <c r="B7" s="72"/>
      <c r="C7" s="65" t="s">
        <v>712</v>
      </c>
      <c r="D7" s="72"/>
      <c r="E7" s="72"/>
      <c r="F7" s="72"/>
      <c r="G7" s="72"/>
      <c r="H7" s="72"/>
      <c r="I7" s="72"/>
      <c r="J7" s="72"/>
    </row>
    <row r="8" spans="1:10" x14ac:dyDescent="0.25">
      <c r="A8" s="65" t="s">
        <v>11</v>
      </c>
      <c r="B8" s="72"/>
      <c r="C8" s="65" t="s">
        <v>712</v>
      </c>
      <c r="D8" s="72"/>
      <c r="E8" s="72"/>
      <c r="F8" s="72"/>
      <c r="G8" s="72"/>
      <c r="H8" s="72"/>
      <c r="I8" s="72"/>
      <c r="J8" s="72"/>
    </row>
    <row r="9" spans="1:10" x14ac:dyDescent="0.25">
      <c r="A9" s="65" t="s">
        <v>23</v>
      </c>
      <c r="B9" s="72"/>
      <c r="C9" s="65" t="s">
        <v>712</v>
      </c>
      <c r="D9" s="72"/>
      <c r="E9" s="72"/>
      <c r="F9" s="72"/>
      <c r="G9" s="72"/>
      <c r="H9" s="72"/>
      <c r="I9" s="72"/>
      <c r="J9" s="72"/>
    </row>
    <row r="10" spans="1:10" x14ac:dyDescent="0.25">
      <c r="A10" s="65" t="s">
        <v>43</v>
      </c>
      <c r="B10" s="72"/>
      <c r="C10" s="65" t="s">
        <v>712</v>
      </c>
      <c r="D10" s="72"/>
      <c r="E10" s="72"/>
      <c r="F10" s="72"/>
      <c r="G10" s="72"/>
      <c r="H10" s="72"/>
      <c r="I10" s="72"/>
      <c r="J10" s="72"/>
    </row>
    <row r="12" spans="1:10" ht="36.75" customHeight="1" x14ac:dyDescent="0.25">
      <c r="A12" s="320" t="s">
        <v>734</v>
      </c>
      <c r="B12" s="320"/>
      <c r="C12" s="320"/>
      <c r="D12" s="320"/>
      <c r="E12" s="320"/>
      <c r="F12" s="320"/>
      <c r="G12" s="320"/>
      <c r="H12" s="320"/>
      <c r="I12" s="320"/>
      <c r="J12" s="320"/>
    </row>
  </sheetData>
  <mergeCells count="11">
    <mergeCell ref="A12:J12"/>
    <mergeCell ref="A2:J2"/>
    <mergeCell ref="A4:A5"/>
    <mergeCell ref="B4:B5"/>
    <mergeCell ref="C4:C5"/>
    <mergeCell ref="D4:E4"/>
    <mergeCell ref="F4:F5"/>
    <mergeCell ref="G4:G5"/>
    <mergeCell ref="H4:H5"/>
    <mergeCell ref="I4:I5"/>
    <mergeCell ref="J4:J5"/>
  </mergeCells>
  <hyperlinks>
    <hyperlink ref="G4" r:id="rId1" display="javascript:scrollText(5421981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5"/>
  <sheetViews>
    <sheetView zoomScale="85" zoomScaleNormal="85" workbookViewId="0">
      <selection activeCell="C3" sqref="C3:C4"/>
    </sheetView>
  </sheetViews>
  <sheetFormatPr defaultRowHeight="15.75" x14ac:dyDescent="0.25"/>
  <cols>
    <col min="1" max="1" width="4.7109375" style="10" bestFit="1" customWidth="1"/>
    <col min="2" max="2" width="41.28515625" style="10" customWidth="1"/>
    <col min="3" max="3" width="39.85546875" style="23" customWidth="1"/>
    <col min="4" max="4" width="13" style="24" customWidth="1"/>
    <col min="5" max="5" width="18.85546875" style="23" customWidth="1"/>
    <col min="6" max="6" width="25.28515625" style="23" customWidth="1"/>
    <col min="7" max="7" width="15.140625" style="24" bestFit="1" customWidth="1"/>
    <col min="8" max="8" width="26.28515625" style="24" customWidth="1"/>
    <col min="9" max="9" width="27.85546875" style="24" customWidth="1"/>
    <col min="10" max="10" width="24.7109375" style="23" customWidth="1"/>
    <col min="11" max="16384" width="9.140625" style="10"/>
  </cols>
  <sheetData>
    <row r="1" spans="1:10" ht="49.5" customHeight="1" x14ac:dyDescent="0.25">
      <c r="A1" s="258" t="s">
        <v>1215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x14ac:dyDescent="0.25">
      <c r="J2" s="25" t="s">
        <v>203</v>
      </c>
    </row>
    <row r="3" spans="1:10" x14ac:dyDescent="0.25">
      <c r="A3" s="259" t="s">
        <v>0</v>
      </c>
      <c r="B3" s="260" t="s">
        <v>13</v>
      </c>
      <c r="C3" s="260" t="s">
        <v>14</v>
      </c>
      <c r="D3" s="261" t="s">
        <v>15</v>
      </c>
      <c r="E3" s="260" t="s">
        <v>16</v>
      </c>
      <c r="F3" s="262" t="s">
        <v>17</v>
      </c>
      <c r="G3" s="262"/>
      <c r="H3" s="261" t="s">
        <v>18</v>
      </c>
      <c r="I3" s="261" t="s">
        <v>19</v>
      </c>
      <c r="J3" s="260" t="s">
        <v>20</v>
      </c>
    </row>
    <row r="4" spans="1:10" ht="64.5" customHeight="1" x14ac:dyDescent="0.25">
      <c r="A4" s="259"/>
      <c r="B4" s="260"/>
      <c r="C4" s="260"/>
      <c r="D4" s="261"/>
      <c r="E4" s="260"/>
      <c r="F4" s="180" t="s">
        <v>21</v>
      </c>
      <c r="G4" s="26" t="s">
        <v>22</v>
      </c>
      <c r="H4" s="261"/>
      <c r="I4" s="261"/>
      <c r="J4" s="260"/>
    </row>
    <row r="5" spans="1:10" x14ac:dyDescent="0.25">
      <c r="A5" s="11">
        <f>+A6+A22+A37+A53+A66+A86+A99+A130+A157+A175+A192+A238+A258+A267</f>
        <v>239</v>
      </c>
      <c r="B5" s="14" t="s">
        <v>207</v>
      </c>
      <c r="C5" s="13"/>
      <c r="D5" s="11">
        <f>+D6+D22+D37+D53+D66+D86+D99+D130+D157+D175+D192+D238+D258+D267</f>
        <v>40045</v>
      </c>
      <c r="E5" s="13"/>
      <c r="F5" s="13"/>
      <c r="G5" s="27"/>
      <c r="H5" s="11">
        <f>+H6+H22+H37+H53+H66+H86+H99+H130+H157+H175+H192+H238+H258+H267</f>
        <v>940032868.727651</v>
      </c>
      <c r="I5" s="11">
        <f>+I6+I22+I37+I53+I66+I86+I99+I130+I157+I175+I192+I238+I258+I267</f>
        <v>774532125.69225001</v>
      </c>
      <c r="J5" s="13"/>
    </row>
    <row r="6" spans="1:10" ht="31.5" x14ac:dyDescent="0.25">
      <c r="A6" s="27">
        <f>+A7+A10</f>
        <v>13</v>
      </c>
      <c r="B6" s="14" t="s">
        <v>274</v>
      </c>
      <c r="C6" s="13"/>
      <c r="D6" s="27">
        <f>+D7+D10</f>
        <v>1740</v>
      </c>
      <c r="E6" s="13"/>
      <c r="F6" s="13"/>
      <c r="G6" s="27"/>
      <c r="H6" s="27">
        <f>+H7+H10</f>
        <v>43572601.327</v>
      </c>
      <c r="I6" s="27">
        <f>+I7+I10</f>
        <v>41393970</v>
      </c>
      <c r="J6" s="13"/>
    </row>
    <row r="7" spans="1:10" x14ac:dyDescent="0.25">
      <c r="A7" s="61">
        <v>2</v>
      </c>
      <c r="B7" s="61"/>
      <c r="C7" s="6" t="s">
        <v>275</v>
      </c>
      <c r="D7" s="181">
        <f>+D8+D9</f>
        <v>210</v>
      </c>
      <c r="E7" s="61"/>
      <c r="F7" s="61"/>
      <c r="G7" s="181"/>
      <c r="H7" s="181">
        <f>+H8+H9</f>
        <v>7028278.415</v>
      </c>
      <c r="I7" s="181">
        <f>+I8+I9</f>
        <v>6676865</v>
      </c>
      <c r="J7" s="61"/>
    </row>
    <row r="8" spans="1:10" ht="47.25" x14ac:dyDescent="0.25">
      <c r="A8" s="9">
        <v>1</v>
      </c>
      <c r="B8" s="42" t="s">
        <v>276</v>
      </c>
      <c r="C8" s="41" t="s">
        <v>277</v>
      </c>
      <c r="D8" s="43">
        <v>120</v>
      </c>
      <c r="E8" s="79" t="s">
        <v>120</v>
      </c>
      <c r="F8" s="198" t="s">
        <v>278</v>
      </c>
      <c r="G8" s="47" t="s">
        <v>279</v>
      </c>
      <c r="H8" s="47">
        <v>3805045.1140000001</v>
      </c>
      <c r="I8" s="31">
        <v>3614793</v>
      </c>
      <c r="J8" s="178" t="s">
        <v>67</v>
      </c>
    </row>
    <row r="9" spans="1:10" ht="47.25" x14ac:dyDescent="0.25">
      <c r="A9" s="9">
        <f>+A8+1</f>
        <v>2</v>
      </c>
      <c r="B9" s="42" t="s">
        <v>276</v>
      </c>
      <c r="C9" s="41" t="s">
        <v>280</v>
      </c>
      <c r="D9" s="43">
        <v>90</v>
      </c>
      <c r="E9" s="79" t="s">
        <v>120</v>
      </c>
      <c r="F9" s="198" t="s">
        <v>278</v>
      </c>
      <c r="G9" s="47" t="s">
        <v>279</v>
      </c>
      <c r="H9" s="47">
        <v>3223233.301</v>
      </c>
      <c r="I9" s="31">
        <v>3062072</v>
      </c>
      <c r="J9" s="178" t="s">
        <v>67</v>
      </c>
    </row>
    <row r="10" spans="1:10" x14ac:dyDescent="0.25">
      <c r="A10" s="61">
        <v>11</v>
      </c>
      <c r="B10" s="61"/>
      <c r="C10" s="6" t="s">
        <v>49</v>
      </c>
      <c r="D10" s="181">
        <f>SUM(D11:D21)</f>
        <v>1530</v>
      </c>
      <c r="E10" s="61"/>
      <c r="F10" s="61"/>
      <c r="G10" s="181"/>
      <c r="H10" s="181">
        <f>SUM(H11:H21)</f>
        <v>36544322.912</v>
      </c>
      <c r="I10" s="181">
        <f t="shared" ref="I10" si="0">SUM(I11:I21)</f>
        <v>34717105</v>
      </c>
      <c r="J10" s="61"/>
    </row>
    <row r="11" spans="1:10" ht="47.25" x14ac:dyDescent="0.25">
      <c r="A11" s="9">
        <v>1</v>
      </c>
      <c r="B11" s="42" t="s">
        <v>276</v>
      </c>
      <c r="C11" s="41" t="s">
        <v>281</v>
      </c>
      <c r="D11" s="43">
        <v>90</v>
      </c>
      <c r="E11" s="79" t="s">
        <v>120</v>
      </c>
      <c r="F11" s="198" t="s">
        <v>282</v>
      </c>
      <c r="G11" s="47" t="s">
        <v>283</v>
      </c>
      <c r="H11" s="47">
        <v>2466015.943</v>
      </c>
      <c r="I11" s="31">
        <v>2342715</v>
      </c>
      <c r="J11" s="178" t="s">
        <v>67</v>
      </c>
    </row>
    <row r="12" spans="1:10" ht="47.25" x14ac:dyDescent="0.25">
      <c r="A12" s="9">
        <f>+A11+1</f>
        <v>2</v>
      </c>
      <c r="B12" s="42" t="s">
        <v>276</v>
      </c>
      <c r="C12" s="41" t="s">
        <v>284</v>
      </c>
      <c r="D12" s="43">
        <v>120</v>
      </c>
      <c r="E12" s="79" t="s">
        <v>120</v>
      </c>
      <c r="F12" s="198" t="s">
        <v>285</v>
      </c>
      <c r="G12" s="47" t="s">
        <v>286</v>
      </c>
      <c r="H12" s="47">
        <v>2763303.4539999999</v>
      </c>
      <c r="I12" s="31">
        <v>2625138</v>
      </c>
      <c r="J12" s="178" t="s">
        <v>67</v>
      </c>
    </row>
    <row r="13" spans="1:10" ht="47.25" x14ac:dyDescent="0.25">
      <c r="A13" s="9">
        <f t="shared" ref="A13:A21" si="1">+A12+1</f>
        <v>3</v>
      </c>
      <c r="B13" s="42" t="s">
        <v>276</v>
      </c>
      <c r="C13" s="41" t="s">
        <v>287</v>
      </c>
      <c r="D13" s="43">
        <v>210</v>
      </c>
      <c r="E13" s="79" t="s">
        <v>120</v>
      </c>
      <c r="F13" s="199" t="s">
        <v>288</v>
      </c>
      <c r="G13" s="47" t="s">
        <v>289</v>
      </c>
      <c r="H13" s="47">
        <v>4745573.267</v>
      </c>
      <c r="I13" s="31">
        <v>4508295</v>
      </c>
      <c r="J13" s="178" t="s">
        <v>67</v>
      </c>
    </row>
    <row r="14" spans="1:10" ht="47.25" x14ac:dyDescent="0.25">
      <c r="A14" s="9">
        <f t="shared" si="1"/>
        <v>4</v>
      </c>
      <c r="B14" s="42" t="s">
        <v>276</v>
      </c>
      <c r="C14" s="41" t="s">
        <v>290</v>
      </c>
      <c r="D14" s="43">
        <v>120</v>
      </c>
      <c r="E14" s="79" t="s">
        <v>120</v>
      </c>
      <c r="F14" s="198" t="s">
        <v>291</v>
      </c>
      <c r="G14" s="47" t="s">
        <v>292</v>
      </c>
      <c r="H14" s="47">
        <v>3408428.9789999998</v>
      </c>
      <c r="I14" s="31">
        <v>3238008</v>
      </c>
      <c r="J14" s="178" t="s">
        <v>67</v>
      </c>
    </row>
    <row r="15" spans="1:10" ht="47.25" x14ac:dyDescent="0.25">
      <c r="A15" s="9">
        <f t="shared" si="1"/>
        <v>5</v>
      </c>
      <c r="B15" s="42" t="s">
        <v>276</v>
      </c>
      <c r="C15" s="41" t="s">
        <v>293</v>
      </c>
      <c r="D15" s="43">
        <v>120</v>
      </c>
      <c r="E15" s="79" t="s">
        <v>120</v>
      </c>
      <c r="F15" s="198" t="s">
        <v>294</v>
      </c>
      <c r="G15" s="47" t="s">
        <v>295</v>
      </c>
      <c r="H15" s="47">
        <v>3146947.8880000003</v>
      </c>
      <c r="I15" s="31">
        <v>2989600</v>
      </c>
      <c r="J15" s="178" t="s">
        <v>67</v>
      </c>
    </row>
    <row r="16" spans="1:10" ht="47.25" x14ac:dyDescent="0.25">
      <c r="A16" s="9">
        <f t="shared" si="1"/>
        <v>6</v>
      </c>
      <c r="B16" s="42" t="s">
        <v>276</v>
      </c>
      <c r="C16" s="41" t="s">
        <v>296</v>
      </c>
      <c r="D16" s="43">
        <v>180</v>
      </c>
      <c r="E16" s="79" t="s">
        <v>120</v>
      </c>
      <c r="F16" s="198" t="s">
        <v>278</v>
      </c>
      <c r="G16" s="47" t="s">
        <v>279</v>
      </c>
      <c r="H16" s="47">
        <v>4752319.0980000002</v>
      </c>
      <c r="I16" s="31">
        <v>4514703</v>
      </c>
      <c r="J16" s="178" t="s">
        <v>67</v>
      </c>
    </row>
    <row r="17" spans="1:10" ht="47.25" x14ac:dyDescent="0.25">
      <c r="A17" s="9">
        <f t="shared" si="1"/>
        <v>7</v>
      </c>
      <c r="B17" s="42" t="s">
        <v>276</v>
      </c>
      <c r="C17" s="41" t="s">
        <v>297</v>
      </c>
      <c r="D17" s="43">
        <v>90</v>
      </c>
      <c r="E17" s="79" t="s">
        <v>120</v>
      </c>
      <c r="F17" s="199" t="s">
        <v>298</v>
      </c>
      <c r="G17" s="47" t="s">
        <v>299</v>
      </c>
      <c r="H17" s="47">
        <v>3030676.1710000001</v>
      </c>
      <c r="I17" s="31">
        <v>2879142</v>
      </c>
      <c r="J17" s="178" t="s">
        <v>67</v>
      </c>
    </row>
    <row r="18" spans="1:10" ht="47.25" x14ac:dyDescent="0.25">
      <c r="A18" s="9">
        <f t="shared" si="1"/>
        <v>8</v>
      </c>
      <c r="B18" s="42" t="s">
        <v>276</v>
      </c>
      <c r="C18" s="41" t="s">
        <v>300</v>
      </c>
      <c r="D18" s="43">
        <v>120</v>
      </c>
      <c r="E18" s="79" t="s">
        <v>120</v>
      </c>
      <c r="F18" s="198" t="s">
        <v>301</v>
      </c>
      <c r="G18" s="47" t="s">
        <v>302</v>
      </c>
      <c r="H18" s="47">
        <v>3169095.412</v>
      </c>
      <c r="I18" s="31">
        <v>3010641</v>
      </c>
      <c r="J18" s="178" t="s">
        <v>67</v>
      </c>
    </row>
    <row r="19" spans="1:10" ht="47.25" x14ac:dyDescent="0.25">
      <c r="A19" s="9">
        <f t="shared" si="1"/>
        <v>9</v>
      </c>
      <c r="B19" s="42" t="s">
        <v>276</v>
      </c>
      <c r="C19" s="41" t="s">
        <v>303</v>
      </c>
      <c r="D19" s="43">
        <v>90</v>
      </c>
      <c r="E19" s="79" t="s">
        <v>120</v>
      </c>
      <c r="F19" s="198" t="s">
        <v>282</v>
      </c>
      <c r="G19" s="47" t="s">
        <v>283</v>
      </c>
      <c r="H19" s="47">
        <v>2133112.267</v>
      </c>
      <c r="I19" s="31">
        <v>2026456</v>
      </c>
      <c r="J19" s="178" t="s">
        <v>67</v>
      </c>
    </row>
    <row r="20" spans="1:10" ht="47.25" x14ac:dyDescent="0.25">
      <c r="A20" s="9">
        <f t="shared" si="1"/>
        <v>10</v>
      </c>
      <c r="B20" s="42" t="s">
        <v>276</v>
      </c>
      <c r="C20" s="41" t="s">
        <v>304</v>
      </c>
      <c r="D20" s="43">
        <v>300</v>
      </c>
      <c r="E20" s="79" t="s">
        <v>120</v>
      </c>
      <c r="F20" s="199" t="s">
        <v>305</v>
      </c>
      <c r="G20" s="47" t="s">
        <v>306</v>
      </c>
      <c r="H20" s="47">
        <v>4452495.9790000003</v>
      </c>
      <c r="I20" s="31">
        <v>4229871</v>
      </c>
      <c r="J20" s="178" t="s">
        <v>67</v>
      </c>
    </row>
    <row r="21" spans="1:10" ht="47.25" x14ac:dyDescent="0.25">
      <c r="A21" s="9">
        <f t="shared" si="1"/>
        <v>11</v>
      </c>
      <c r="B21" s="42" t="s">
        <v>276</v>
      </c>
      <c r="C21" s="41" t="s">
        <v>307</v>
      </c>
      <c r="D21" s="43">
        <v>90</v>
      </c>
      <c r="E21" s="79" t="s">
        <v>120</v>
      </c>
      <c r="F21" s="199" t="s">
        <v>308</v>
      </c>
      <c r="G21" s="47" t="s">
        <v>309</v>
      </c>
      <c r="H21" s="47">
        <v>2476354.4539999999</v>
      </c>
      <c r="I21" s="31">
        <v>2352536</v>
      </c>
      <c r="J21" s="178" t="s">
        <v>67</v>
      </c>
    </row>
    <row r="22" spans="1:10" x14ac:dyDescent="0.25">
      <c r="A22" s="13">
        <f>+A23</f>
        <v>13</v>
      </c>
      <c r="B22" s="12" t="s">
        <v>310</v>
      </c>
      <c r="C22" s="12"/>
      <c r="D22" s="27">
        <f>+D23</f>
        <v>1880</v>
      </c>
      <c r="E22" s="12"/>
      <c r="F22" s="12"/>
      <c r="G22" s="27"/>
      <c r="H22" s="27">
        <f>+H23</f>
        <v>47355475.726000004</v>
      </c>
      <c r="I22" s="27">
        <f>+I23</f>
        <v>44577556.272</v>
      </c>
      <c r="J22" s="12"/>
    </row>
    <row r="23" spans="1:10" x14ac:dyDescent="0.25">
      <c r="A23" s="200">
        <v>13</v>
      </c>
      <c r="B23" s="200"/>
      <c r="C23" s="15" t="s">
        <v>198</v>
      </c>
      <c r="D23" s="201">
        <f>SUM(D24:D36)</f>
        <v>1880</v>
      </c>
      <c r="E23" s="200"/>
      <c r="F23" s="200"/>
      <c r="G23" s="201"/>
      <c r="H23" s="201">
        <f>SUM(H24:H36)</f>
        <v>47355475.726000004</v>
      </c>
      <c r="I23" s="201">
        <f t="shared" ref="I23" si="2">SUM(I24:I36)</f>
        <v>44577556.272</v>
      </c>
      <c r="J23" s="200"/>
    </row>
    <row r="24" spans="1:10" ht="47.25" x14ac:dyDescent="0.25">
      <c r="A24" s="9">
        <v>1</v>
      </c>
      <c r="B24" s="28" t="s">
        <v>311</v>
      </c>
      <c r="C24" s="32" t="s">
        <v>312</v>
      </c>
      <c r="D24" s="29">
        <v>90</v>
      </c>
      <c r="E24" s="55" t="s">
        <v>313</v>
      </c>
      <c r="F24" s="55" t="s">
        <v>314</v>
      </c>
      <c r="G24" s="30" t="s">
        <v>315</v>
      </c>
      <c r="H24" s="29">
        <v>2415287.6209999998</v>
      </c>
      <c r="I24" s="29">
        <v>2294523.2400000002</v>
      </c>
      <c r="J24" s="178" t="s">
        <v>67</v>
      </c>
    </row>
    <row r="25" spans="1:10" ht="47.25" x14ac:dyDescent="0.25">
      <c r="A25" s="9">
        <f>+A24+1</f>
        <v>2</v>
      </c>
      <c r="B25" s="28" t="s">
        <v>311</v>
      </c>
      <c r="C25" s="32" t="s">
        <v>316</v>
      </c>
      <c r="D25" s="29">
        <v>120</v>
      </c>
      <c r="E25" s="55" t="s">
        <v>313</v>
      </c>
      <c r="F25" s="55" t="s">
        <v>314</v>
      </c>
      <c r="G25" s="30" t="s">
        <v>315</v>
      </c>
      <c r="H25" s="29">
        <v>2846211.8859999999</v>
      </c>
      <c r="I25" s="29">
        <v>2703901.2919999999</v>
      </c>
      <c r="J25" s="178" t="s">
        <v>67</v>
      </c>
    </row>
    <row r="26" spans="1:10" ht="47.25" x14ac:dyDescent="0.25">
      <c r="A26" s="9">
        <f t="shared" ref="A26:A36" si="3">+A25+1</f>
        <v>3</v>
      </c>
      <c r="B26" s="28" t="s">
        <v>311</v>
      </c>
      <c r="C26" s="33" t="s">
        <v>317</v>
      </c>
      <c r="D26" s="29">
        <v>200</v>
      </c>
      <c r="E26" s="55" t="s">
        <v>313</v>
      </c>
      <c r="F26" s="17" t="s">
        <v>318</v>
      </c>
      <c r="G26" s="29" t="s">
        <v>319</v>
      </c>
      <c r="H26" s="29">
        <v>5025259.398</v>
      </c>
      <c r="I26" s="29">
        <v>4507755.1969999997</v>
      </c>
      <c r="J26" s="178" t="s">
        <v>67</v>
      </c>
    </row>
    <row r="27" spans="1:10" ht="78.75" x14ac:dyDescent="0.25">
      <c r="A27" s="9">
        <f t="shared" si="3"/>
        <v>4</v>
      </c>
      <c r="B27" s="28" t="s">
        <v>311</v>
      </c>
      <c r="C27" s="33" t="s">
        <v>320</v>
      </c>
      <c r="D27" s="29">
        <v>150</v>
      </c>
      <c r="E27" s="55" t="s">
        <v>313</v>
      </c>
      <c r="F27" s="55" t="s">
        <v>321</v>
      </c>
      <c r="G27" s="30" t="s">
        <v>322</v>
      </c>
      <c r="H27" s="29">
        <v>3623744.28</v>
      </c>
      <c r="I27" s="29">
        <v>3392360.9580000001</v>
      </c>
      <c r="J27" s="178" t="s">
        <v>67</v>
      </c>
    </row>
    <row r="28" spans="1:10" ht="47.25" x14ac:dyDescent="0.25">
      <c r="A28" s="9">
        <f t="shared" si="3"/>
        <v>5</v>
      </c>
      <c r="B28" s="28" t="s">
        <v>311</v>
      </c>
      <c r="C28" s="33" t="s">
        <v>323</v>
      </c>
      <c r="D28" s="29">
        <v>120</v>
      </c>
      <c r="E28" s="55" t="s">
        <v>313</v>
      </c>
      <c r="F28" s="55" t="s">
        <v>324</v>
      </c>
      <c r="G28" s="30" t="s">
        <v>325</v>
      </c>
      <c r="H28" s="29">
        <v>3120040.605</v>
      </c>
      <c r="I28" s="29">
        <v>2964038.51</v>
      </c>
      <c r="J28" s="178" t="s">
        <v>67</v>
      </c>
    </row>
    <row r="29" spans="1:10" ht="47.25" x14ac:dyDescent="0.25">
      <c r="A29" s="9">
        <f t="shared" si="3"/>
        <v>6</v>
      </c>
      <c r="B29" s="28" t="s">
        <v>311</v>
      </c>
      <c r="C29" s="33" t="s">
        <v>326</v>
      </c>
      <c r="D29" s="29">
        <v>90</v>
      </c>
      <c r="E29" s="55" t="s">
        <v>313</v>
      </c>
      <c r="F29" s="55" t="s">
        <v>327</v>
      </c>
      <c r="G29" s="30" t="s">
        <v>328</v>
      </c>
      <c r="H29" s="29">
        <v>2555007.5469999998</v>
      </c>
      <c r="I29" s="29">
        <v>2427257.17</v>
      </c>
      <c r="J29" s="178" t="s">
        <v>67</v>
      </c>
    </row>
    <row r="30" spans="1:10" ht="47.25" x14ac:dyDescent="0.25">
      <c r="A30" s="9">
        <f t="shared" si="3"/>
        <v>7</v>
      </c>
      <c r="B30" s="28" t="s">
        <v>311</v>
      </c>
      <c r="C30" s="33" t="s">
        <v>329</v>
      </c>
      <c r="D30" s="29">
        <v>120</v>
      </c>
      <c r="E30" s="55" t="s">
        <v>313</v>
      </c>
      <c r="F30" s="55" t="s">
        <v>330</v>
      </c>
      <c r="G30" s="30" t="s">
        <v>331</v>
      </c>
      <c r="H30" s="29">
        <v>3123057.35</v>
      </c>
      <c r="I30" s="29">
        <v>2966904.483</v>
      </c>
      <c r="J30" s="178" t="s">
        <v>67</v>
      </c>
    </row>
    <row r="31" spans="1:10" ht="47.25" x14ac:dyDescent="0.25">
      <c r="A31" s="9">
        <f t="shared" si="3"/>
        <v>8</v>
      </c>
      <c r="B31" s="28" t="s">
        <v>311</v>
      </c>
      <c r="C31" s="33" t="s">
        <v>332</v>
      </c>
      <c r="D31" s="29">
        <v>240</v>
      </c>
      <c r="E31" s="55" t="s">
        <v>313</v>
      </c>
      <c r="F31" s="55" t="s">
        <v>333</v>
      </c>
      <c r="G31" s="30" t="s">
        <v>334</v>
      </c>
      <c r="H31" s="29">
        <v>6273114.6670000004</v>
      </c>
      <c r="I31" s="29">
        <v>5932472.9610000001</v>
      </c>
      <c r="J31" s="178" t="s">
        <v>67</v>
      </c>
    </row>
    <row r="32" spans="1:10" ht="47.25" x14ac:dyDescent="0.25">
      <c r="A32" s="9">
        <f t="shared" si="3"/>
        <v>9</v>
      </c>
      <c r="B32" s="28" t="s">
        <v>311</v>
      </c>
      <c r="C32" s="33" t="s">
        <v>335</v>
      </c>
      <c r="D32" s="29">
        <v>150</v>
      </c>
      <c r="E32" s="55" t="s">
        <v>313</v>
      </c>
      <c r="F32" s="55" t="s">
        <v>336</v>
      </c>
      <c r="G32" s="30" t="s">
        <v>337</v>
      </c>
      <c r="H32" s="29">
        <v>3623897.46</v>
      </c>
      <c r="I32" s="29">
        <v>3442702.3530000001</v>
      </c>
      <c r="J32" s="178" t="s">
        <v>67</v>
      </c>
    </row>
    <row r="33" spans="1:10" ht="47.25" x14ac:dyDescent="0.25">
      <c r="A33" s="9">
        <f t="shared" si="3"/>
        <v>10</v>
      </c>
      <c r="B33" s="28" t="s">
        <v>311</v>
      </c>
      <c r="C33" s="33" t="s">
        <v>338</v>
      </c>
      <c r="D33" s="29">
        <v>180</v>
      </c>
      <c r="E33" s="55" t="s">
        <v>313</v>
      </c>
      <c r="F33" s="55" t="s">
        <v>339</v>
      </c>
      <c r="G33" s="30" t="s">
        <v>340</v>
      </c>
      <c r="H33" s="29">
        <v>4526891.3150000004</v>
      </c>
      <c r="I33" s="29">
        <v>4300546.7489999998</v>
      </c>
      <c r="J33" s="178" t="s">
        <v>67</v>
      </c>
    </row>
    <row r="34" spans="1:10" ht="47.25" x14ac:dyDescent="0.25">
      <c r="A34" s="9">
        <f t="shared" si="3"/>
        <v>11</v>
      </c>
      <c r="B34" s="28" t="s">
        <v>311</v>
      </c>
      <c r="C34" s="33" t="s">
        <v>341</v>
      </c>
      <c r="D34" s="29">
        <v>150</v>
      </c>
      <c r="E34" s="55" t="s">
        <v>313</v>
      </c>
      <c r="F34" s="55" t="s">
        <v>342</v>
      </c>
      <c r="G34" s="30" t="s">
        <v>343</v>
      </c>
      <c r="H34" s="29">
        <v>3749776</v>
      </c>
      <c r="I34" s="29">
        <v>3562287.199</v>
      </c>
      <c r="J34" s="178" t="s">
        <v>67</v>
      </c>
    </row>
    <row r="35" spans="1:10" ht="47.25" x14ac:dyDescent="0.25">
      <c r="A35" s="9">
        <f t="shared" si="3"/>
        <v>12</v>
      </c>
      <c r="B35" s="28" t="s">
        <v>311</v>
      </c>
      <c r="C35" s="33" t="s">
        <v>344</v>
      </c>
      <c r="D35" s="29">
        <v>120</v>
      </c>
      <c r="E35" s="55" t="s">
        <v>313</v>
      </c>
      <c r="F35" s="55" t="s">
        <v>342</v>
      </c>
      <c r="G35" s="30" t="s">
        <v>343</v>
      </c>
      <c r="H35" s="29">
        <v>3157146</v>
      </c>
      <c r="I35" s="29">
        <v>2999288.7</v>
      </c>
      <c r="J35" s="178" t="s">
        <v>67</v>
      </c>
    </row>
    <row r="36" spans="1:10" ht="47.25" x14ac:dyDescent="0.25">
      <c r="A36" s="9">
        <f t="shared" si="3"/>
        <v>13</v>
      </c>
      <c r="B36" s="28" t="s">
        <v>311</v>
      </c>
      <c r="C36" s="33" t="s">
        <v>345</v>
      </c>
      <c r="D36" s="29">
        <v>150</v>
      </c>
      <c r="E36" s="55" t="s">
        <v>313</v>
      </c>
      <c r="F36" s="55" t="s">
        <v>346</v>
      </c>
      <c r="G36" s="30" t="s">
        <v>347</v>
      </c>
      <c r="H36" s="29">
        <v>3316041.5970000001</v>
      </c>
      <c r="I36" s="29">
        <v>3083517.46</v>
      </c>
      <c r="J36" s="178" t="s">
        <v>67</v>
      </c>
    </row>
    <row r="37" spans="1:10" x14ac:dyDescent="0.25">
      <c r="A37" s="50">
        <f>+A38</f>
        <v>14</v>
      </c>
      <c r="B37" s="35" t="s">
        <v>348</v>
      </c>
      <c r="C37" s="35"/>
      <c r="D37" s="37">
        <f>+D38</f>
        <v>1770</v>
      </c>
      <c r="E37" s="35"/>
      <c r="F37" s="35"/>
      <c r="G37" s="37"/>
      <c r="H37" s="37">
        <f>+H38</f>
        <v>45755883.577849999</v>
      </c>
      <c r="I37" s="37">
        <f>+I38</f>
        <v>39590955.399000004</v>
      </c>
      <c r="J37" s="35"/>
    </row>
    <row r="38" spans="1:10" x14ac:dyDescent="0.25">
      <c r="A38" s="51">
        <v>14</v>
      </c>
      <c r="B38" s="38"/>
      <c r="C38" s="15" t="s">
        <v>198</v>
      </c>
      <c r="D38" s="40">
        <f>SUM(D39:D52)</f>
        <v>1770</v>
      </c>
      <c r="E38" s="38"/>
      <c r="F38" s="38"/>
      <c r="G38" s="40"/>
      <c r="H38" s="40">
        <f>SUM(H39:H52)</f>
        <v>45755883.577849999</v>
      </c>
      <c r="I38" s="40">
        <f>SUM(I39:I52)</f>
        <v>39590955.399000004</v>
      </c>
      <c r="J38" s="38" t="s">
        <v>735</v>
      </c>
    </row>
    <row r="39" spans="1:10" ht="63" x14ac:dyDescent="0.25">
      <c r="A39" s="125">
        <v>1</v>
      </c>
      <c r="B39" s="42" t="s">
        <v>349</v>
      </c>
      <c r="C39" s="41" t="s">
        <v>1139</v>
      </c>
      <c r="D39" s="43">
        <v>120</v>
      </c>
      <c r="E39" s="79" t="s">
        <v>120</v>
      </c>
      <c r="F39" s="80" t="s">
        <v>1140</v>
      </c>
      <c r="G39" s="202">
        <v>301642521</v>
      </c>
      <c r="H39" s="43">
        <v>3514071.682</v>
      </c>
      <c r="I39" s="43">
        <v>1736497.9</v>
      </c>
      <c r="J39" s="41" t="s">
        <v>67</v>
      </c>
    </row>
    <row r="40" spans="1:10" ht="47.25" x14ac:dyDescent="0.25">
      <c r="A40" s="125">
        <f>+A39+1</f>
        <v>2</v>
      </c>
      <c r="B40" s="42" t="s">
        <v>349</v>
      </c>
      <c r="C40" s="41" t="s">
        <v>1141</v>
      </c>
      <c r="D40" s="43">
        <v>120</v>
      </c>
      <c r="E40" s="79" t="s">
        <v>120</v>
      </c>
      <c r="F40" s="80" t="s">
        <v>1142</v>
      </c>
      <c r="G40" s="202">
        <v>303771899</v>
      </c>
      <c r="H40" s="43">
        <v>3800474.423</v>
      </c>
      <c r="I40" s="43">
        <v>1736335.3</v>
      </c>
      <c r="J40" s="41" t="s">
        <v>67</v>
      </c>
    </row>
    <row r="41" spans="1:10" ht="47.25" x14ac:dyDescent="0.25">
      <c r="A41" s="125">
        <f t="shared" ref="A41:A52" si="4">+A40+1</f>
        <v>3</v>
      </c>
      <c r="B41" s="42" t="s">
        <v>349</v>
      </c>
      <c r="C41" s="41" t="s">
        <v>350</v>
      </c>
      <c r="D41" s="43">
        <v>120</v>
      </c>
      <c r="E41" s="79" t="s">
        <v>120</v>
      </c>
      <c r="F41" s="80" t="s">
        <v>351</v>
      </c>
      <c r="G41" s="81" t="s">
        <v>352</v>
      </c>
      <c r="H41" s="43">
        <v>3002311.3320000004</v>
      </c>
      <c r="I41" s="43">
        <v>2843844.4980000001</v>
      </c>
      <c r="J41" s="41" t="s">
        <v>67</v>
      </c>
    </row>
    <row r="42" spans="1:10" ht="47.25" x14ac:dyDescent="0.25">
      <c r="A42" s="125">
        <f t="shared" si="4"/>
        <v>4</v>
      </c>
      <c r="B42" s="42" t="s">
        <v>349</v>
      </c>
      <c r="C42" s="41" t="s">
        <v>353</v>
      </c>
      <c r="D42" s="43">
        <v>150</v>
      </c>
      <c r="E42" s="79" t="s">
        <v>120</v>
      </c>
      <c r="F42" s="80" t="s">
        <v>354</v>
      </c>
      <c r="G42" s="47" t="s">
        <v>355</v>
      </c>
      <c r="H42" s="43">
        <v>3775140.3509999998</v>
      </c>
      <c r="I42" s="43">
        <v>3579791.5610000002</v>
      </c>
      <c r="J42" s="41" t="s">
        <v>67</v>
      </c>
    </row>
    <row r="43" spans="1:10" ht="47.25" x14ac:dyDescent="0.25">
      <c r="A43" s="125">
        <f t="shared" si="4"/>
        <v>5</v>
      </c>
      <c r="B43" s="42" t="s">
        <v>349</v>
      </c>
      <c r="C43" s="41" t="s">
        <v>356</v>
      </c>
      <c r="D43" s="43">
        <v>120</v>
      </c>
      <c r="E43" s="79" t="s">
        <v>120</v>
      </c>
      <c r="F43" s="80" t="s">
        <v>357</v>
      </c>
      <c r="G43" s="47" t="s">
        <v>358</v>
      </c>
      <c r="H43" s="43">
        <v>3133589.7</v>
      </c>
      <c r="I43" s="43">
        <v>2948068.6120000002</v>
      </c>
      <c r="J43" s="41" t="s">
        <v>67</v>
      </c>
    </row>
    <row r="44" spans="1:10" ht="47.25" x14ac:dyDescent="0.25">
      <c r="A44" s="125">
        <f t="shared" si="4"/>
        <v>6</v>
      </c>
      <c r="B44" s="42" t="s">
        <v>349</v>
      </c>
      <c r="C44" s="41" t="s">
        <v>359</v>
      </c>
      <c r="D44" s="43">
        <v>150</v>
      </c>
      <c r="E44" s="79" t="s">
        <v>120</v>
      </c>
      <c r="F44" s="80" t="s">
        <v>360</v>
      </c>
      <c r="G44" s="47" t="s">
        <v>361</v>
      </c>
      <c r="H44" s="43">
        <v>3758104.6910000001</v>
      </c>
      <c r="I44" s="43">
        <v>3532617.7349999999</v>
      </c>
      <c r="J44" s="41" t="s">
        <v>67</v>
      </c>
    </row>
    <row r="45" spans="1:10" ht="47.25" x14ac:dyDescent="0.25">
      <c r="A45" s="125">
        <f t="shared" si="4"/>
        <v>7</v>
      </c>
      <c r="B45" s="42" t="s">
        <v>349</v>
      </c>
      <c r="C45" s="41" t="s">
        <v>362</v>
      </c>
      <c r="D45" s="43">
        <v>120</v>
      </c>
      <c r="E45" s="79" t="s">
        <v>120</v>
      </c>
      <c r="F45" s="80" t="s">
        <v>363</v>
      </c>
      <c r="G45" s="47">
        <v>303880447</v>
      </c>
      <c r="H45" s="43">
        <v>3150703.3990000002</v>
      </c>
      <c r="I45" s="43">
        <v>2981189.1979999999</v>
      </c>
      <c r="J45" s="41" t="s">
        <v>67</v>
      </c>
    </row>
    <row r="46" spans="1:10" ht="47.25" x14ac:dyDescent="0.25">
      <c r="A46" s="125">
        <f t="shared" si="4"/>
        <v>8</v>
      </c>
      <c r="B46" s="42" t="s">
        <v>349</v>
      </c>
      <c r="C46" s="41" t="s">
        <v>364</v>
      </c>
      <c r="D46" s="43">
        <v>180</v>
      </c>
      <c r="E46" s="79" t="s">
        <v>120</v>
      </c>
      <c r="F46" s="80" t="s">
        <v>357</v>
      </c>
      <c r="G46" s="47" t="s">
        <v>358</v>
      </c>
      <c r="H46" s="43">
        <v>3990402</v>
      </c>
      <c r="I46" s="43">
        <v>3775757.87</v>
      </c>
      <c r="J46" s="41" t="s">
        <v>67</v>
      </c>
    </row>
    <row r="47" spans="1:10" ht="47.25" x14ac:dyDescent="0.25">
      <c r="A47" s="125">
        <f t="shared" si="4"/>
        <v>9</v>
      </c>
      <c r="B47" s="42" t="s">
        <v>349</v>
      </c>
      <c r="C47" s="41" t="s">
        <v>365</v>
      </c>
      <c r="D47" s="43">
        <v>120</v>
      </c>
      <c r="E47" s="79" t="s">
        <v>120</v>
      </c>
      <c r="F47" s="80" t="s">
        <v>366</v>
      </c>
      <c r="G47" s="47" t="s">
        <v>367</v>
      </c>
      <c r="H47" s="43">
        <v>2895987.2169999997</v>
      </c>
      <c r="I47" s="43">
        <v>2745394.412</v>
      </c>
      <c r="J47" s="41" t="s">
        <v>67</v>
      </c>
    </row>
    <row r="48" spans="1:10" ht="47.25" x14ac:dyDescent="0.25">
      <c r="A48" s="125">
        <f t="shared" si="4"/>
        <v>10</v>
      </c>
      <c r="B48" s="42" t="s">
        <v>349</v>
      </c>
      <c r="C48" s="41" t="s">
        <v>368</v>
      </c>
      <c r="D48" s="43">
        <v>120</v>
      </c>
      <c r="E48" s="79" t="s">
        <v>120</v>
      </c>
      <c r="F48" s="80" t="s">
        <v>369</v>
      </c>
      <c r="G48" s="47" t="s">
        <v>370</v>
      </c>
      <c r="H48" s="43">
        <v>2876253.1380000003</v>
      </c>
      <c r="I48" s="43">
        <v>2713350.0669999998</v>
      </c>
      <c r="J48" s="41" t="s">
        <v>67</v>
      </c>
    </row>
    <row r="49" spans="1:10" ht="47.25" x14ac:dyDescent="0.25">
      <c r="A49" s="125">
        <f t="shared" si="4"/>
        <v>11</v>
      </c>
      <c r="B49" s="42" t="s">
        <v>349</v>
      </c>
      <c r="C49" s="41" t="s">
        <v>371</v>
      </c>
      <c r="D49" s="43">
        <v>120</v>
      </c>
      <c r="E49" s="79" t="s">
        <v>120</v>
      </c>
      <c r="F49" s="80" t="s">
        <v>372</v>
      </c>
      <c r="G49" s="47" t="s">
        <v>373</v>
      </c>
      <c r="H49" s="43">
        <v>3151375.3929999997</v>
      </c>
      <c r="I49" s="43">
        <v>2982051.1869999999</v>
      </c>
      <c r="J49" s="41" t="s">
        <v>67</v>
      </c>
    </row>
    <row r="50" spans="1:10" ht="47.25" x14ac:dyDescent="0.25">
      <c r="A50" s="125">
        <f t="shared" si="4"/>
        <v>12</v>
      </c>
      <c r="B50" s="42" t="s">
        <v>349</v>
      </c>
      <c r="C50" s="41" t="s">
        <v>374</v>
      </c>
      <c r="D50" s="43">
        <v>150</v>
      </c>
      <c r="E50" s="79" t="s">
        <v>120</v>
      </c>
      <c r="F50" s="80" t="s">
        <v>375</v>
      </c>
      <c r="G50" s="47">
        <v>300437396</v>
      </c>
      <c r="H50" s="43">
        <v>3804555.8620000002</v>
      </c>
      <c r="I50" s="43">
        <v>3562934.0019999999</v>
      </c>
      <c r="J50" s="41" t="s">
        <v>67</v>
      </c>
    </row>
    <row r="51" spans="1:10" ht="47.25" x14ac:dyDescent="0.25">
      <c r="A51" s="125">
        <f t="shared" si="4"/>
        <v>13</v>
      </c>
      <c r="B51" s="42" t="s">
        <v>349</v>
      </c>
      <c r="C51" s="41" t="s">
        <v>376</v>
      </c>
      <c r="D51" s="43">
        <v>90</v>
      </c>
      <c r="E51" s="79" t="s">
        <v>120</v>
      </c>
      <c r="F51" s="80" t="s">
        <v>377</v>
      </c>
      <c r="G51" s="47" t="s">
        <v>378</v>
      </c>
      <c r="H51" s="43">
        <v>2555636.9309999999</v>
      </c>
      <c r="I51" s="43">
        <v>2242567.4559999998</v>
      </c>
      <c r="J51" s="41" t="s">
        <v>67</v>
      </c>
    </row>
    <row r="52" spans="1:10" ht="47.25" x14ac:dyDescent="0.25">
      <c r="A52" s="125">
        <f t="shared" si="4"/>
        <v>14</v>
      </c>
      <c r="B52" s="42" t="s">
        <v>349</v>
      </c>
      <c r="C52" s="41" t="s">
        <v>379</v>
      </c>
      <c r="D52" s="43">
        <v>90</v>
      </c>
      <c r="E52" s="79" t="s">
        <v>120</v>
      </c>
      <c r="F52" s="80" t="s">
        <v>380</v>
      </c>
      <c r="G52" s="47">
        <v>303449355</v>
      </c>
      <c r="H52" s="43">
        <v>2347277.4588500001</v>
      </c>
      <c r="I52" s="43">
        <v>2210555.6009999998</v>
      </c>
      <c r="J52" s="41" t="s">
        <v>67</v>
      </c>
    </row>
    <row r="53" spans="1:10" x14ac:dyDescent="0.25">
      <c r="A53" s="13">
        <f>+A54+A58</f>
        <v>10</v>
      </c>
      <c r="B53" s="14" t="s">
        <v>381</v>
      </c>
      <c r="C53" s="13"/>
      <c r="D53" s="11">
        <f>+D54+D58</f>
        <v>1500</v>
      </c>
      <c r="E53" s="13"/>
      <c r="F53" s="13"/>
      <c r="G53" s="13"/>
      <c r="H53" s="11">
        <f t="shared" ref="H53:I53" si="5">+H54+H58</f>
        <v>36166158.566</v>
      </c>
      <c r="I53" s="11">
        <f t="shared" si="5"/>
        <v>34357850.636</v>
      </c>
      <c r="J53" s="13"/>
    </row>
    <row r="54" spans="1:10" x14ac:dyDescent="0.25">
      <c r="A54" s="200">
        <v>3</v>
      </c>
      <c r="B54" s="200"/>
      <c r="C54" s="6" t="s">
        <v>48</v>
      </c>
      <c r="D54" s="203">
        <f>SUM(D55:D57)</f>
        <v>360</v>
      </c>
      <c r="E54" s="200"/>
      <c r="F54" s="200"/>
      <c r="G54" s="200"/>
      <c r="H54" s="5">
        <f>SUM(H55:H57)</f>
        <v>10430683.289000001</v>
      </c>
      <c r="I54" s="5">
        <f>SUM(I55:I57)</f>
        <v>9909149.1239999998</v>
      </c>
      <c r="J54" s="200"/>
    </row>
    <row r="55" spans="1:10" ht="47.25" x14ac:dyDescent="0.25">
      <c r="A55" s="9">
        <v>1</v>
      </c>
      <c r="B55" s="28" t="s">
        <v>382</v>
      </c>
      <c r="C55" s="34" t="s">
        <v>383</v>
      </c>
      <c r="D55" s="82">
        <v>120</v>
      </c>
      <c r="E55" s="78" t="s">
        <v>120</v>
      </c>
      <c r="F55" s="17" t="s">
        <v>384</v>
      </c>
      <c r="G55" s="8">
        <v>301414923</v>
      </c>
      <c r="H55" s="18">
        <v>3440035.0690000001</v>
      </c>
      <c r="I55" s="18">
        <v>3268033.3149999999</v>
      </c>
      <c r="J55" s="178" t="s">
        <v>67</v>
      </c>
    </row>
    <row r="56" spans="1:10" ht="47.25" x14ac:dyDescent="0.25">
      <c r="A56" s="9">
        <f>+A55+1</f>
        <v>2</v>
      </c>
      <c r="B56" s="28" t="s">
        <v>382</v>
      </c>
      <c r="C56" s="34" t="s">
        <v>385</v>
      </c>
      <c r="D56" s="82">
        <v>120</v>
      </c>
      <c r="E56" s="78" t="s">
        <v>120</v>
      </c>
      <c r="F56" s="17" t="s">
        <v>386</v>
      </c>
      <c r="G56" s="8">
        <v>305183014</v>
      </c>
      <c r="H56" s="18">
        <v>3552417.76</v>
      </c>
      <c r="I56" s="18">
        <v>3374796.8719999995</v>
      </c>
      <c r="J56" s="178" t="s">
        <v>67</v>
      </c>
    </row>
    <row r="57" spans="1:10" ht="47.25" x14ac:dyDescent="0.25">
      <c r="A57" s="9">
        <f>+A56+1</f>
        <v>3</v>
      </c>
      <c r="B57" s="28" t="s">
        <v>382</v>
      </c>
      <c r="C57" s="34" t="s">
        <v>387</v>
      </c>
      <c r="D57" s="82">
        <v>120</v>
      </c>
      <c r="E57" s="78" t="s">
        <v>120</v>
      </c>
      <c r="F57" s="17" t="s">
        <v>388</v>
      </c>
      <c r="G57" s="8">
        <v>302369796</v>
      </c>
      <c r="H57" s="18">
        <v>3438230.46</v>
      </c>
      <c r="I57" s="18">
        <v>3266318.9370000004</v>
      </c>
      <c r="J57" s="178" t="s">
        <v>67</v>
      </c>
    </row>
    <row r="58" spans="1:10" x14ac:dyDescent="0.25">
      <c r="A58" s="200">
        <v>7</v>
      </c>
      <c r="B58" s="200"/>
      <c r="C58" s="6" t="s">
        <v>389</v>
      </c>
      <c r="D58" s="203">
        <f>SUM(D59:D65)</f>
        <v>1140</v>
      </c>
      <c r="E58" s="200"/>
      <c r="F58" s="200"/>
      <c r="G58" s="200"/>
      <c r="H58" s="5">
        <f>SUM(H59:H65)</f>
        <v>25735475.276999999</v>
      </c>
      <c r="I58" s="5">
        <f>SUM(I59:I65)</f>
        <v>24448701.512000002</v>
      </c>
      <c r="J58" s="200"/>
    </row>
    <row r="59" spans="1:10" ht="63" x14ac:dyDescent="0.25">
      <c r="A59" s="9">
        <v>1</v>
      </c>
      <c r="B59" s="28" t="s">
        <v>382</v>
      </c>
      <c r="C59" s="34" t="s">
        <v>390</v>
      </c>
      <c r="D59" s="82">
        <v>180</v>
      </c>
      <c r="E59" s="78" t="s">
        <v>120</v>
      </c>
      <c r="F59" s="17" t="s">
        <v>391</v>
      </c>
      <c r="G59" s="8">
        <v>301275796</v>
      </c>
      <c r="H59" s="18">
        <v>3301101.5630000001</v>
      </c>
      <c r="I59" s="18">
        <v>3136046.4840000006</v>
      </c>
      <c r="J59" s="178" t="s">
        <v>67</v>
      </c>
    </row>
    <row r="60" spans="1:10" ht="47.25" x14ac:dyDescent="0.25">
      <c r="A60" s="9">
        <f>+A59+1</f>
        <v>2</v>
      </c>
      <c r="B60" s="28" t="s">
        <v>382</v>
      </c>
      <c r="C60" s="34" t="s">
        <v>392</v>
      </c>
      <c r="D60" s="82">
        <v>180</v>
      </c>
      <c r="E60" s="78" t="s">
        <v>120</v>
      </c>
      <c r="F60" s="17" t="s">
        <v>393</v>
      </c>
      <c r="G60" s="8">
        <v>302614111</v>
      </c>
      <c r="H60" s="18">
        <v>3785000</v>
      </c>
      <c r="I60" s="18">
        <v>3595750</v>
      </c>
      <c r="J60" s="178" t="s">
        <v>67</v>
      </c>
    </row>
    <row r="61" spans="1:10" ht="63" x14ac:dyDescent="0.25">
      <c r="A61" s="9">
        <f>+A60+1</f>
        <v>3</v>
      </c>
      <c r="B61" s="28" t="s">
        <v>382</v>
      </c>
      <c r="C61" s="34" t="s">
        <v>394</v>
      </c>
      <c r="D61" s="82">
        <v>150</v>
      </c>
      <c r="E61" s="78" t="s">
        <v>120</v>
      </c>
      <c r="F61" s="17" t="s">
        <v>395</v>
      </c>
      <c r="G61" s="8">
        <v>206434709</v>
      </c>
      <c r="H61" s="18">
        <v>3715679.2629999998</v>
      </c>
      <c r="I61" s="18">
        <v>3529895.2990000001</v>
      </c>
      <c r="J61" s="178" t="s">
        <v>67</v>
      </c>
    </row>
    <row r="62" spans="1:10" ht="63" x14ac:dyDescent="0.25">
      <c r="A62" s="9">
        <v>4</v>
      </c>
      <c r="B62" s="28" t="s">
        <v>382</v>
      </c>
      <c r="C62" s="34" t="s">
        <v>396</v>
      </c>
      <c r="D62" s="82">
        <v>120</v>
      </c>
      <c r="E62" s="78" t="s">
        <v>120</v>
      </c>
      <c r="F62" s="17" t="s">
        <v>397</v>
      </c>
      <c r="G62" s="8">
        <v>301695266</v>
      </c>
      <c r="H62" s="18">
        <v>3181610.3139999998</v>
      </c>
      <c r="I62" s="18">
        <v>3022529.798</v>
      </c>
      <c r="J62" s="178" t="s">
        <v>67</v>
      </c>
    </row>
    <row r="63" spans="1:10" ht="47.25" x14ac:dyDescent="0.25">
      <c r="A63" s="9">
        <v>5</v>
      </c>
      <c r="B63" s="28" t="s">
        <v>382</v>
      </c>
      <c r="C63" s="34" t="s">
        <v>398</v>
      </c>
      <c r="D63" s="82">
        <v>180</v>
      </c>
      <c r="E63" s="78" t="s">
        <v>120</v>
      </c>
      <c r="F63" s="17" t="s">
        <v>399</v>
      </c>
      <c r="G63" s="8">
        <v>301275796</v>
      </c>
      <c r="H63" s="18">
        <v>3858766.1630000002</v>
      </c>
      <c r="I63" s="18">
        <v>3665827.8559999997</v>
      </c>
      <c r="J63" s="178" t="s">
        <v>67</v>
      </c>
    </row>
    <row r="64" spans="1:10" ht="47.25" x14ac:dyDescent="0.25">
      <c r="A64" s="9">
        <f>+A63+1</f>
        <v>6</v>
      </c>
      <c r="B64" s="28" t="s">
        <v>382</v>
      </c>
      <c r="C64" s="34" t="s">
        <v>400</v>
      </c>
      <c r="D64" s="82">
        <v>120</v>
      </c>
      <c r="E64" s="78" t="s">
        <v>120</v>
      </c>
      <c r="F64" s="17" t="s">
        <v>401</v>
      </c>
      <c r="G64" s="8">
        <v>204351631</v>
      </c>
      <c r="H64" s="18">
        <v>3302167.9210000001</v>
      </c>
      <c r="I64" s="18">
        <v>3137059.5249999994</v>
      </c>
      <c r="J64" s="178" t="s">
        <v>67</v>
      </c>
    </row>
    <row r="65" spans="1:10" ht="63" x14ac:dyDescent="0.25">
      <c r="A65" s="9">
        <f>+A64+1</f>
        <v>7</v>
      </c>
      <c r="B65" s="28" t="s">
        <v>382</v>
      </c>
      <c r="C65" s="34" t="s">
        <v>402</v>
      </c>
      <c r="D65" s="82">
        <v>210</v>
      </c>
      <c r="E65" s="78" t="s">
        <v>120</v>
      </c>
      <c r="F65" s="17" t="s">
        <v>403</v>
      </c>
      <c r="G65" s="8">
        <v>301572094</v>
      </c>
      <c r="H65" s="18">
        <v>4591150.0530000003</v>
      </c>
      <c r="I65" s="18">
        <v>4361592.5500000007</v>
      </c>
      <c r="J65" s="178" t="s">
        <v>67</v>
      </c>
    </row>
    <row r="66" spans="1:10" x14ac:dyDescent="0.25">
      <c r="A66" s="11">
        <v>16</v>
      </c>
      <c r="B66" s="14" t="s">
        <v>404</v>
      </c>
      <c r="C66" s="12"/>
      <c r="D66" s="11">
        <f>+D67+D70</f>
        <v>2010</v>
      </c>
      <c r="E66" s="13"/>
      <c r="F66" s="13"/>
      <c r="G66" s="27"/>
      <c r="H66" s="11">
        <f>+H67+H70</f>
        <v>52003824.450999998</v>
      </c>
      <c r="I66" s="11">
        <f>+I67+I70</f>
        <v>49333534.536999993</v>
      </c>
      <c r="J66" s="12"/>
    </row>
    <row r="67" spans="1:10" x14ac:dyDescent="0.25">
      <c r="A67" s="16">
        <v>2</v>
      </c>
      <c r="B67" s="6"/>
      <c r="C67" s="173" t="s">
        <v>48</v>
      </c>
      <c r="D67" s="16">
        <f>SUM(D68:D69)</f>
        <v>240</v>
      </c>
      <c r="E67" s="61" t="s">
        <v>735</v>
      </c>
      <c r="F67" s="61" t="s">
        <v>735</v>
      </c>
      <c r="G67" s="181" t="s">
        <v>735</v>
      </c>
      <c r="H67" s="16">
        <f>SUM(H68:H69)</f>
        <v>7546884.2090000007</v>
      </c>
      <c r="I67" s="16">
        <f>SUM(I68:I69)</f>
        <v>7078125.5215499997</v>
      </c>
      <c r="J67" s="173"/>
    </row>
    <row r="68" spans="1:10" ht="78.75" x14ac:dyDescent="0.25">
      <c r="A68" s="9">
        <v>1</v>
      </c>
      <c r="B68" s="28" t="s">
        <v>405</v>
      </c>
      <c r="C68" s="178" t="s">
        <v>406</v>
      </c>
      <c r="D68" s="82">
        <v>120</v>
      </c>
      <c r="E68" s="78" t="s">
        <v>120</v>
      </c>
      <c r="F68" s="178" t="s">
        <v>407</v>
      </c>
      <c r="G68" s="83" t="s">
        <v>408</v>
      </c>
      <c r="H68" s="84">
        <v>3832190.3650000002</v>
      </c>
      <c r="I68" s="18">
        <v>3640580.8459999999</v>
      </c>
      <c r="J68" s="178" t="s">
        <v>67</v>
      </c>
    </row>
    <row r="69" spans="1:10" ht="47.25" x14ac:dyDescent="0.25">
      <c r="A69" s="9">
        <f>+A68+1</f>
        <v>2</v>
      </c>
      <c r="B69" s="28" t="s">
        <v>405</v>
      </c>
      <c r="C69" s="178" t="s">
        <v>409</v>
      </c>
      <c r="D69" s="82">
        <v>120</v>
      </c>
      <c r="E69" s="78" t="s">
        <v>120</v>
      </c>
      <c r="F69" s="178" t="s">
        <v>410</v>
      </c>
      <c r="G69" s="83" t="s">
        <v>411</v>
      </c>
      <c r="H69" s="84">
        <v>3714693.844</v>
      </c>
      <c r="I69" s="18">
        <v>3437544.6755500003</v>
      </c>
      <c r="J69" s="178" t="s">
        <v>67</v>
      </c>
    </row>
    <row r="70" spans="1:10" x14ac:dyDescent="0.25">
      <c r="A70" s="16">
        <v>14</v>
      </c>
      <c r="B70" s="6"/>
      <c r="C70" s="173" t="s">
        <v>49</v>
      </c>
      <c r="D70" s="16">
        <f>+SUM(D71:D85)</f>
        <v>1770</v>
      </c>
      <c r="E70" s="61" t="s">
        <v>735</v>
      </c>
      <c r="F70" s="61" t="s">
        <v>735</v>
      </c>
      <c r="G70" s="181" t="s">
        <v>735</v>
      </c>
      <c r="H70" s="16">
        <f>+SUM(H71:H85)</f>
        <v>44456940.241999999</v>
      </c>
      <c r="I70" s="16">
        <f>+SUM(I71:I85)</f>
        <v>42255409.015449993</v>
      </c>
      <c r="J70" s="173"/>
    </row>
    <row r="71" spans="1:10" ht="47.25" x14ac:dyDescent="0.25">
      <c r="A71" s="9">
        <v>1</v>
      </c>
      <c r="B71" s="28" t="s">
        <v>405</v>
      </c>
      <c r="C71" s="178" t="s">
        <v>412</v>
      </c>
      <c r="D71" s="82">
        <v>90</v>
      </c>
      <c r="E71" s="78" t="s">
        <v>120</v>
      </c>
      <c r="F71" s="178" t="s">
        <v>413</v>
      </c>
      <c r="G71" s="83" t="s">
        <v>414</v>
      </c>
      <c r="H71" s="18">
        <v>2493055.108</v>
      </c>
      <c r="I71" s="18">
        <v>2368402</v>
      </c>
      <c r="J71" s="178" t="s">
        <v>67</v>
      </c>
    </row>
    <row r="72" spans="1:10" ht="47.25" x14ac:dyDescent="0.25">
      <c r="A72" s="9">
        <f>+A71+1</f>
        <v>2</v>
      </c>
      <c r="B72" s="28" t="s">
        <v>405</v>
      </c>
      <c r="C72" s="178" t="s">
        <v>415</v>
      </c>
      <c r="D72" s="82">
        <v>120</v>
      </c>
      <c r="E72" s="78" t="s">
        <v>120</v>
      </c>
      <c r="F72" s="178" t="s">
        <v>416</v>
      </c>
      <c r="G72" s="83" t="s">
        <v>417</v>
      </c>
      <c r="H72" s="18">
        <v>3189954.3220000002</v>
      </c>
      <c r="I72" s="18">
        <v>3030456.6059000003</v>
      </c>
      <c r="J72" s="178" t="s">
        <v>67</v>
      </c>
    </row>
    <row r="73" spans="1:10" ht="47.25" x14ac:dyDescent="0.25">
      <c r="A73" s="9">
        <f>+A72+1</f>
        <v>3</v>
      </c>
      <c r="B73" s="28" t="s">
        <v>405</v>
      </c>
      <c r="C73" s="178" t="s">
        <v>418</v>
      </c>
      <c r="D73" s="82">
        <v>150</v>
      </c>
      <c r="E73" s="78" t="s">
        <v>120</v>
      </c>
      <c r="F73" s="178" t="s">
        <v>419</v>
      </c>
      <c r="G73" s="83" t="s">
        <v>420</v>
      </c>
      <c r="H73" s="18">
        <v>4245842.0199999996</v>
      </c>
      <c r="I73" s="18">
        <v>4033549.9190000002</v>
      </c>
      <c r="J73" s="178" t="s">
        <v>67</v>
      </c>
    </row>
    <row r="74" spans="1:10" ht="47.25" x14ac:dyDescent="0.25">
      <c r="A74" s="9">
        <f>+A73+1</f>
        <v>4</v>
      </c>
      <c r="B74" s="28" t="s">
        <v>405</v>
      </c>
      <c r="C74" s="178" t="s">
        <v>421</v>
      </c>
      <c r="D74" s="82">
        <v>120</v>
      </c>
      <c r="E74" s="78" t="s">
        <v>120</v>
      </c>
      <c r="F74" s="178" t="s">
        <v>422</v>
      </c>
      <c r="G74" s="83" t="s">
        <v>423</v>
      </c>
      <c r="H74" s="18">
        <v>3086688.7689999999</v>
      </c>
      <c r="I74" s="18">
        <v>2932353.9999999995</v>
      </c>
      <c r="J74" s="178" t="s">
        <v>67</v>
      </c>
    </row>
    <row r="75" spans="1:10" ht="63" x14ac:dyDescent="0.25">
      <c r="A75" s="9">
        <f>+A74+1</f>
        <v>5</v>
      </c>
      <c r="B75" s="28" t="s">
        <v>405</v>
      </c>
      <c r="C75" s="178" t="s">
        <v>424</v>
      </c>
      <c r="D75" s="82">
        <v>120</v>
      </c>
      <c r="E75" s="78" t="s">
        <v>120</v>
      </c>
      <c r="F75" s="178" t="s">
        <v>425</v>
      </c>
      <c r="G75" s="85" t="s">
        <v>426</v>
      </c>
      <c r="H75" s="18">
        <v>3062236.4580000001</v>
      </c>
      <c r="I75" s="18">
        <v>2909124.6357499994</v>
      </c>
      <c r="J75" s="178" t="s">
        <v>67</v>
      </c>
    </row>
    <row r="76" spans="1:10" ht="47.25" x14ac:dyDescent="0.25">
      <c r="A76" s="254">
        <v>6</v>
      </c>
      <c r="B76" s="256" t="s">
        <v>405</v>
      </c>
      <c r="C76" s="263" t="s">
        <v>1143</v>
      </c>
      <c r="D76" s="265">
        <v>180</v>
      </c>
      <c r="E76" s="267" t="s">
        <v>120</v>
      </c>
      <c r="F76" s="178" t="s">
        <v>428</v>
      </c>
      <c r="G76" s="85">
        <v>206956177</v>
      </c>
      <c r="H76" s="269">
        <v>4495981</v>
      </c>
      <c r="I76" s="269">
        <v>4292499.3492000001</v>
      </c>
      <c r="J76" s="178" t="s">
        <v>67</v>
      </c>
    </row>
    <row r="77" spans="1:10" ht="47.25" x14ac:dyDescent="0.25">
      <c r="A77" s="255"/>
      <c r="B77" s="257"/>
      <c r="C77" s="264"/>
      <c r="D77" s="266"/>
      <c r="E77" s="268"/>
      <c r="F77" s="178" t="s">
        <v>1144</v>
      </c>
      <c r="G77" s="85" t="s">
        <v>1145</v>
      </c>
      <c r="H77" s="270"/>
      <c r="I77" s="270"/>
      <c r="J77" s="178" t="s">
        <v>67</v>
      </c>
    </row>
    <row r="78" spans="1:10" ht="47.25" x14ac:dyDescent="0.25">
      <c r="A78" s="9">
        <f>+A76+1</f>
        <v>7</v>
      </c>
      <c r="B78" s="28" t="s">
        <v>405</v>
      </c>
      <c r="C78" s="178" t="s">
        <v>429</v>
      </c>
      <c r="D78" s="82">
        <v>120</v>
      </c>
      <c r="E78" s="78" t="s">
        <v>120</v>
      </c>
      <c r="F78" s="178" t="s">
        <v>430</v>
      </c>
      <c r="G78" s="85" t="s">
        <v>431</v>
      </c>
      <c r="H78" s="18">
        <v>3193300.307</v>
      </c>
      <c r="I78" s="18">
        <v>3033634.9999999995</v>
      </c>
      <c r="J78" s="178" t="s">
        <v>67</v>
      </c>
    </row>
    <row r="79" spans="1:10" ht="47.25" x14ac:dyDescent="0.25">
      <c r="A79" s="9">
        <f t="shared" ref="A79:A85" si="6">+A78+1</f>
        <v>8</v>
      </c>
      <c r="B79" s="28" t="s">
        <v>405</v>
      </c>
      <c r="C79" s="178" t="s">
        <v>432</v>
      </c>
      <c r="D79" s="82">
        <v>120</v>
      </c>
      <c r="E79" s="78" t="s">
        <v>120</v>
      </c>
      <c r="F79" s="178" t="s">
        <v>433</v>
      </c>
      <c r="G79" s="85" t="s">
        <v>434</v>
      </c>
      <c r="H79" s="18">
        <v>2565164.7390000001</v>
      </c>
      <c r="I79" s="18">
        <v>2436906.5016999999</v>
      </c>
      <c r="J79" s="178" t="s">
        <v>67</v>
      </c>
    </row>
    <row r="80" spans="1:10" ht="47.25" x14ac:dyDescent="0.25">
      <c r="A80" s="9">
        <f t="shared" si="6"/>
        <v>9</v>
      </c>
      <c r="B80" s="28" t="s">
        <v>405</v>
      </c>
      <c r="C80" s="178" t="s">
        <v>435</v>
      </c>
      <c r="D80" s="82">
        <v>180</v>
      </c>
      <c r="E80" s="78" t="s">
        <v>120</v>
      </c>
      <c r="F80" s="178" t="s">
        <v>436</v>
      </c>
      <c r="G80" s="85" t="s">
        <v>437</v>
      </c>
      <c r="H80" s="18">
        <v>3634482.5619999999</v>
      </c>
      <c r="I80" s="18">
        <v>3452758</v>
      </c>
      <c r="J80" s="178" t="s">
        <v>67</v>
      </c>
    </row>
    <row r="81" spans="1:10" ht="47.25" x14ac:dyDescent="0.25">
      <c r="A81" s="9">
        <f t="shared" si="6"/>
        <v>10</v>
      </c>
      <c r="B81" s="28" t="s">
        <v>405</v>
      </c>
      <c r="C81" s="178" t="s">
        <v>438</v>
      </c>
      <c r="D81" s="82">
        <v>120</v>
      </c>
      <c r="E81" s="78" t="s">
        <v>120</v>
      </c>
      <c r="F81" s="178" t="s">
        <v>439</v>
      </c>
      <c r="G81" s="83" t="s">
        <v>440</v>
      </c>
      <c r="H81" s="18">
        <v>3066750.7409999999</v>
      </c>
      <c r="I81" s="18">
        <v>2913413</v>
      </c>
      <c r="J81" s="178" t="s">
        <v>67</v>
      </c>
    </row>
    <row r="82" spans="1:10" ht="47.25" x14ac:dyDescent="0.25">
      <c r="A82" s="9">
        <f t="shared" si="6"/>
        <v>11</v>
      </c>
      <c r="B82" s="28" t="s">
        <v>405</v>
      </c>
      <c r="C82" s="178" t="s">
        <v>441</v>
      </c>
      <c r="D82" s="82">
        <v>120</v>
      </c>
      <c r="E82" s="78" t="s">
        <v>120</v>
      </c>
      <c r="F82" s="178" t="s">
        <v>442</v>
      </c>
      <c r="G82" s="83" t="s">
        <v>443</v>
      </c>
      <c r="H82" s="18">
        <v>3022280.6540000001</v>
      </c>
      <c r="I82" s="18">
        <v>2871166.6206499999</v>
      </c>
      <c r="J82" s="178" t="s">
        <v>67</v>
      </c>
    </row>
    <row r="83" spans="1:10" ht="47.25" x14ac:dyDescent="0.25">
      <c r="A83" s="9">
        <f t="shared" si="6"/>
        <v>12</v>
      </c>
      <c r="B83" s="28" t="s">
        <v>405</v>
      </c>
      <c r="C83" s="178" t="s">
        <v>444</v>
      </c>
      <c r="D83" s="82">
        <v>90</v>
      </c>
      <c r="E83" s="78" t="s">
        <v>120</v>
      </c>
      <c r="F83" s="178" t="s">
        <v>445</v>
      </c>
      <c r="G83" s="85" t="s">
        <v>446</v>
      </c>
      <c r="H83" s="18">
        <v>2379082.94</v>
      </c>
      <c r="I83" s="18">
        <v>2260128.7930000001</v>
      </c>
      <c r="J83" s="178" t="s">
        <v>67</v>
      </c>
    </row>
    <row r="84" spans="1:10" ht="47.25" x14ac:dyDescent="0.25">
      <c r="A84" s="9">
        <f t="shared" si="6"/>
        <v>13</v>
      </c>
      <c r="B84" s="28" t="s">
        <v>405</v>
      </c>
      <c r="C84" s="178" t="s">
        <v>447</v>
      </c>
      <c r="D84" s="82">
        <v>120</v>
      </c>
      <c r="E84" s="78" t="s">
        <v>120</v>
      </c>
      <c r="F84" s="178" t="s">
        <v>448</v>
      </c>
      <c r="G84" s="83" t="s">
        <v>449</v>
      </c>
      <c r="H84" s="18">
        <v>3222538.6320000002</v>
      </c>
      <c r="I84" s="18">
        <v>3061411.7004</v>
      </c>
      <c r="J84" s="178" t="s">
        <v>67</v>
      </c>
    </row>
    <row r="85" spans="1:10" ht="47.25" x14ac:dyDescent="0.25">
      <c r="A85" s="9">
        <f t="shared" si="6"/>
        <v>14</v>
      </c>
      <c r="B85" s="28" t="s">
        <v>405</v>
      </c>
      <c r="C85" s="178" t="s">
        <v>450</v>
      </c>
      <c r="D85" s="82">
        <v>120</v>
      </c>
      <c r="E85" s="78" t="s">
        <v>120</v>
      </c>
      <c r="F85" s="178" t="s">
        <v>448</v>
      </c>
      <c r="G85" s="83" t="s">
        <v>449</v>
      </c>
      <c r="H85" s="18">
        <v>2799581.99</v>
      </c>
      <c r="I85" s="18">
        <v>2659602.8898500004</v>
      </c>
      <c r="J85" s="178" t="s">
        <v>67</v>
      </c>
    </row>
    <row r="86" spans="1:10" x14ac:dyDescent="0.25">
      <c r="A86" s="35">
        <f>+A87+A90</f>
        <v>10</v>
      </c>
      <c r="B86" s="36" t="s">
        <v>205</v>
      </c>
      <c r="C86" s="35"/>
      <c r="D86" s="37">
        <f>+D87+D90</f>
        <v>1260</v>
      </c>
      <c r="E86" s="35"/>
      <c r="F86" s="35"/>
      <c r="G86" s="37"/>
      <c r="H86" s="37">
        <f>+H87+H90</f>
        <v>25340369.295000002</v>
      </c>
      <c r="I86" s="37">
        <f>+I87+I90</f>
        <v>24120691.729999997</v>
      </c>
      <c r="J86" s="35"/>
    </row>
    <row r="87" spans="1:10" x14ac:dyDescent="0.25">
      <c r="A87" s="38">
        <v>2</v>
      </c>
      <c r="B87" s="39"/>
      <c r="C87" s="39" t="s">
        <v>48</v>
      </c>
      <c r="D87" s="40">
        <f>SUM(D88:D89)</f>
        <v>210</v>
      </c>
      <c r="E87" s="38"/>
      <c r="F87" s="38"/>
      <c r="G87" s="40"/>
      <c r="H87" s="40">
        <f>SUM(H88:H89)</f>
        <v>6856595.0010000002</v>
      </c>
      <c r="I87" s="40">
        <f>SUM(I88:I89)</f>
        <v>6429415.5729999999</v>
      </c>
      <c r="J87" s="38"/>
    </row>
    <row r="88" spans="1:10" ht="47.25" x14ac:dyDescent="0.25">
      <c r="A88" s="41">
        <v>1</v>
      </c>
      <c r="B88" s="42" t="s">
        <v>121</v>
      </c>
      <c r="C88" s="7" t="s">
        <v>451</v>
      </c>
      <c r="D88" s="43">
        <v>120</v>
      </c>
      <c r="E88" s="41" t="s">
        <v>120</v>
      </c>
      <c r="F88" s="86" t="s">
        <v>452</v>
      </c>
      <c r="G88" s="44" t="s">
        <v>453</v>
      </c>
      <c r="H88" s="30">
        <v>4095828.5380000002</v>
      </c>
      <c r="I88" s="55">
        <v>3817755.5</v>
      </c>
      <c r="J88" s="178" t="s">
        <v>67</v>
      </c>
    </row>
    <row r="89" spans="1:10" ht="47.25" x14ac:dyDescent="0.25">
      <c r="A89" s="41">
        <f>+A88+1</f>
        <v>2</v>
      </c>
      <c r="B89" s="42" t="s">
        <v>121</v>
      </c>
      <c r="C89" s="7" t="s">
        <v>454</v>
      </c>
      <c r="D89" s="43">
        <v>90</v>
      </c>
      <c r="E89" s="41" t="s">
        <v>120</v>
      </c>
      <c r="F89" s="86" t="s">
        <v>455</v>
      </c>
      <c r="G89" s="44" t="s">
        <v>456</v>
      </c>
      <c r="H89" s="30">
        <v>2760766.463</v>
      </c>
      <c r="I89" s="55">
        <v>2611660.0729999999</v>
      </c>
      <c r="J89" s="178" t="s">
        <v>67</v>
      </c>
    </row>
    <row r="90" spans="1:10" x14ac:dyDescent="0.25">
      <c r="A90" s="38">
        <v>8</v>
      </c>
      <c r="B90" s="45"/>
      <c r="C90" s="46" t="s">
        <v>49</v>
      </c>
      <c r="D90" s="40">
        <f>SUM(D91:D98)</f>
        <v>1050</v>
      </c>
      <c r="E90" s="38"/>
      <c r="F90" s="38"/>
      <c r="G90" s="40"/>
      <c r="H90" s="40">
        <f>SUM(H91:H98)</f>
        <v>18483774.294</v>
      </c>
      <c r="I90" s="40">
        <f>SUM(I91:I98)</f>
        <v>17691276.156999998</v>
      </c>
      <c r="J90" s="38"/>
    </row>
    <row r="91" spans="1:10" ht="63" x14ac:dyDescent="0.25">
      <c r="A91" s="41">
        <v>1</v>
      </c>
      <c r="B91" s="42" t="s">
        <v>121</v>
      </c>
      <c r="C91" s="34" t="s">
        <v>457</v>
      </c>
      <c r="D91" s="43">
        <v>120</v>
      </c>
      <c r="E91" s="41" t="s">
        <v>120</v>
      </c>
      <c r="F91" s="86" t="s">
        <v>458</v>
      </c>
      <c r="G91" s="44" t="s">
        <v>459</v>
      </c>
      <c r="H91" s="30">
        <v>3060444.08</v>
      </c>
      <c r="I91" s="55">
        <v>2907421.08</v>
      </c>
      <c r="J91" s="178" t="s">
        <v>67</v>
      </c>
    </row>
    <row r="92" spans="1:10" ht="63" x14ac:dyDescent="0.25">
      <c r="A92" s="41">
        <f>+A91+1</f>
        <v>2</v>
      </c>
      <c r="B92" s="42" t="s">
        <v>121</v>
      </c>
      <c r="C92" s="34" t="s">
        <v>460</v>
      </c>
      <c r="D92" s="43">
        <v>120</v>
      </c>
      <c r="E92" s="41" t="s">
        <v>120</v>
      </c>
      <c r="F92" s="86" t="s">
        <v>455</v>
      </c>
      <c r="G92" s="44" t="s">
        <v>456</v>
      </c>
      <c r="H92" s="30">
        <v>3026132.267</v>
      </c>
      <c r="I92" s="55">
        <v>2874825.267</v>
      </c>
      <c r="J92" s="178" t="s">
        <v>67</v>
      </c>
    </row>
    <row r="93" spans="1:10" ht="78.75" x14ac:dyDescent="0.25">
      <c r="A93" s="41">
        <f t="shared" ref="A93:A98" si="7">+A92+1</f>
        <v>3</v>
      </c>
      <c r="B93" s="42" t="s">
        <v>121</v>
      </c>
      <c r="C93" s="34" t="s">
        <v>461</v>
      </c>
      <c r="D93" s="43">
        <v>150</v>
      </c>
      <c r="E93" s="41" t="s">
        <v>120</v>
      </c>
      <c r="F93" s="86" t="s">
        <v>462</v>
      </c>
      <c r="G93" s="44" t="s">
        <v>463</v>
      </c>
      <c r="H93" s="30">
        <v>3775333.7680000002</v>
      </c>
      <c r="I93" s="55">
        <v>3585019.6150000002</v>
      </c>
      <c r="J93" s="178" t="s">
        <v>67</v>
      </c>
    </row>
    <row r="94" spans="1:10" ht="78.75" x14ac:dyDescent="0.25">
      <c r="A94" s="41">
        <f t="shared" si="7"/>
        <v>4</v>
      </c>
      <c r="B94" s="42" t="s">
        <v>121</v>
      </c>
      <c r="C94" s="34" t="s">
        <v>464</v>
      </c>
      <c r="D94" s="43">
        <v>120</v>
      </c>
      <c r="E94" s="41" t="s">
        <v>120</v>
      </c>
      <c r="F94" s="86" t="s">
        <v>465</v>
      </c>
      <c r="G94" s="44" t="s">
        <v>466</v>
      </c>
      <c r="H94" s="30">
        <v>2816542.6209999998</v>
      </c>
      <c r="I94" s="55">
        <v>2673922.1659999997</v>
      </c>
      <c r="J94" s="178" t="s">
        <v>67</v>
      </c>
    </row>
    <row r="95" spans="1:10" ht="63" x14ac:dyDescent="0.25">
      <c r="A95" s="41">
        <f t="shared" si="7"/>
        <v>5</v>
      </c>
      <c r="B95" s="42" t="s">
        <v>121</v>
      </c>
      <c r="C95" s="34" t="s">
        <v>467</v>
      </c>
      <c r="D95" s="43">
        <v>150</v>
      </c>
      <c r="E95" s="41" t="s">
        <v>120</v>
      </c>
      <c r="F95" s="86" t="s">
        <v>468</v>
      </c>
      <c r="G95" s="44" t="s">
        <v>469</v>
      </c>
      <c r="H95" s="30">
        <v>2575521.5580000002</v>
      </c>
      <c r="I95" s="55">
        <v>2421474.1439999999</v>
      </c>
      <c r="J95" s="178" t="s">
        <v>67</v>
      </c>
    </row>
    <row r="96" spans="1:10" ht="47.25" x14ac:dyDescent="0.25">
      <c r="A96" s="41">
        <f t="shared" si="7"/>
        <v>6</v>
      </c>
      <c r="B96" s="42" t="s">
        <v>121</v>
      </c>
      <c r="C96" s="41" t="s">
        <v>122</v>
      </c>
      <c r="D96" s="43">
        <v>90</v>
      </c>
      <c r="E96" s="80" t="s">
        <v>123</v>
      </c>
      <c r="F96" s="80" t="s">
        <v>124</v>
      </c>
      <c r="G96" s="47" t="s">
        <v>125</v>
      </c>
      <c r="H96" s="43">
        <v>798600</v>
      </c>
      <c r="I96" s="55">
        <v>797413.88500000001</v>
      </c>
      <c r="J96" s="178" t="s">
        <v>67</v>
      </c>
    </row>
    <row r="97" spans="1:10" ht="47.25" x14ac:dyDescent="0.25">
      <c r="A97" s="41">
        <f t="shared" si="7"/>
        <v>7</v>
      </c>
      <c r="B97" s="42" t="s">
        <v>121</v>
      </c>
      <c r="C97" s="41" t="s">
        <v>126</v>
      </c>
      <c r="D97" s="43">
        <v>150</v>
      </c>
      <c r="E97" s="80" t="s">
        <v>123</v>
      </c>
      <c r="F97" s="80" t="s">
        <v>127</v>
      </c>
      <c r="G97" s="47" t="s">
        <v>128</v>
      </c>
      <c r="H97" s="43">
        <v>1062900</v>
      </c>
      <c r="I97" s="55">
        <v>1062900</v>
      </c>
      <c r="J97" s="178" t="s">
        <v>67</v>
      </c>
    </row>
    <row r="98" spans="1:10" ht="78.75" x14ac:dyDescent="0.25">
      <c r="A98" s="41">
        <f t="shared" si="7"/>
        <v>8</v>
      </c>
      <c r="B98" s="42" t="s">
        <v>121</v>
      </c>
      <c r="C98" s="41" t="s">
        <v>129</v>
      </c>
      <c r="D98" s="43">
        <v>150</v>
      </c>
      <c r="E98" s="80" t="s">
        <v>123</v>
      </c>
      <c r="F98" s="80" t="s">
        <v>130</v>
      </c>
      <c r="G98" s="47" t="s">
        <v>131</v>
      </c>
      <c r="H98" s="43">
        <v>1368300</v>
      </c>
      <c r="I98" s="55">
        <v>1368300</v>
      </c>
      <c r="J98" s="178" t="s">
        <v>67</v>
      </c>
    </row>
    <row r="99" spans="1:10" x14ac:dyDescent="0.25">
      <c r="A99" s="27">
        <f>+A100+A104+A110+A115+A126+A128</f>
        <v>24</v>
      </c>
      <c r="B99" s="14" t="s">
        <v>204</v>
      </c>
      <c r="C99" s="13"/>
      <c r="D99" s="27">
        <f>+D100+D104+D110+D115+D126+D128</f>
        <v>3580</v>
      </c>
      <c r="E99" s="13"/>
      <c r="F99" s="13"/>
      <c r="G99" s="27"/>
      <c r="H99" s="27">
        <f>+H100+H104+H110+H115+H126+H128</f>
        <v>110739189.04800002</v>
      </c>
      <c r="I99" s="27">
        <f>+I100+I104+I110+I115+I126+I128</f>
        <v>100742041.19599999</v>
      </c>
      <c r="J99" s="13"/>
    </row>
    <row r="100" spans="1:10" x14ac:dyDescent="0.25">
      <c r="A100" s="61">
        <v>3</v>
      </c>
      <c r="B100" s="173"/>
      <c r="C100" s="173" t="s">
        <v>135</v>
      </c>
      <c r="D100" s="16">
        <f>SUM(D101:D103)</f>
        <v>550</v>
      </c>
      <c r="E100" s="87"/>
      <c r="F100" s="88"/>
      <c r="G100" s="89"/>
      <c r="H100" s="90">
        <f>SUM(H101:H103)</f>
        <v>11263415.300000001</v>
      </c>
      <c r="I100" s="90">
        <f>SUM(I101:I103)</f>
        <v>10599546.941</v>
      </c>
      <c r="J100" s="91"/>
    </row>
    <row r="101" spans="1:10" ht="63" x14ac:dyDescent="0.25">
      <c r="A101" s="9">
        <v>1</v>
      </c>
      <c r="B101" s="28" t="s">
        <v>132</v>
      </c>
      <c r="C101" s="178" t="s">
        <v>136</v>
      </c>
      <c r="D101" s="82">
        <v>120</v>
      </c>
      <c r="E101" s="78" t="s">
        <v>470</v>
      </c>
      <c r="F101" s="17" t="s">
        <v>137</v>
      </c>
      <c r="G101" s="178">
        <v>301116992</v>
      </c>
      <c r="H101" s="92">
        <v>3087648.4</v>
      </c>
      <c r="I101" s="92">
        <v>2832568.5039999997</v>
      </c>
      <c r="J101" s="178" t="s">
        <v>67</v>
      </c>
    </row>
    <row r="102" spans="1:10" ht="47.25" x14ac:dyDescent="0.25">
      <c r="A102" s="9">
        <f>+A101+1</f>
        <v>2</v>
      </c>
      <c r="B102" s="28" t="s">
        <v>132</v>
      </c>
      <c r="C102" s="178" t="s">
        <v>138</v>
      </c>
      <c r="D102" s="82">
        <v>280</v>
      </c>
      <c r="E102" s="78" t="s">
        <v>470</v>
      </c>
      <c r="F102" s="17" t="s">
        <v>134</v>
      </c>
      <c r="G102" s="93">
        <v>303411664</v>
      </c>
      <c r="H102" s="92">
        <v>4510248</v>
      </c>
      <c r="I102" s="92">
        <v>4284735.4840000002</v>
      </c>
      <c r="J102" s="178" t="s">
        <v>67</v>
      </c>
    </row>
    <row r="103" spans="1:10" ht="63" x14ac:dyDescent="0.25">
      <c r="A103" s="9">
        <f>+A102+1</f>
        <v>3</v>
      </c>
      <c r="B103" s="28" t="s">
        <v>132</v>
      </c>
      <c r="C103" s="178" t="s">
        <v>139</v>
      </c>
      <c r="D103" s="82">
        <v>150</v>
      </c>
      <c r="E103" s="78" t="s">
        <v>470</v>
      </c>
      <c r="F103" s="17" t="s">
        <v>133</v>
      </c>
      <c r="G103" s="93">
        <v>302541994</v>
      </c>
      <c r="H103" s="92">
        <v>3665518.9</v>
      </c>
      <c r="I103" s="92">
        <v>3482242.9530000002</v>
      </c>
      <c r="J103" s="178" t="s">
        <v>67</v>
      </c>
    </row>
    <row r="104" spans="1:10" x14ac:dyDescent="0.25">
      <c r="A104" s="61">
        <v>5</v>
      </c>
      <c r="B104" s="173"/>
      <c r="C104" s="173" t="s">
        <v>471</v>
      </c>
      <c r="D104" s="94">
        <f>SUM(D105:D109)</f>
        <v>900</v>
      </c>
      <c r="E104" s="87" t="s">
        <v>712</v>
      </c>
      <c r="F104" s="88" t="s">
        <v>712</v>
      </c>
      <c r="G104" s="89" t="s">
        <v>712</v>
      </c>
      <c r="H104" s="94">
        <f>SUM(H105:H109)</f>
        <v>29536745.844000004</v>
      </c>
      <c r="I104" s="94">
        <f>SUM(I105:I109)</f>
        <v>28059907.962000001</v>
      </c>
      <c r="J104" s="91"/>
    </row>
    <row r="105" spans="1:10" ht="47.25" x14ac:dyDescent="0.25">
      <c r="A105" s="9">
        <v>1</v>
      </c>
      <c r="B105" s="28" t="s">
        <v>132</v>
      </c>
      <c r="C105" s="178" t="s">
        <v>472</v>
      </c>
      <c r="D105" s="82">
        <v>180</v>
      </c>
      <c r="E105" s="78" t="s">
        <v>120</v>
      </c>
      <c r="F105" s="17" t="s">
        <v>473</v>
      </c>
      <c r="G105" s="93">
        <v>200049161</v>
      </c>
      <c r="H105" s="92">
        <v>6155520.0470000003</v>
      </c>
      <c r="I105" s="92">
        <v>5847743.9759999998</v>
      </c>
      <c r="J105" s="178" t="s">
        <v>67</v>
      </c>
    </row>
    <row r="106" spans="1:10" ht="47.25" x14ac:dyDescent="0.25">
      <c r="A106" s="9">
        <f>+A105+1</f>
        <v>2</v>
      </c>
      <c r="B106" s="28" t="s">
        <v>132</v>
      </c>
      <c r="C106" s="178" t="s">
        <v>474</v>
      </c>
      <c r="D106" s="82">
        <v>180</v>
      </c>
      <c r="E106" s="78" t="s">
        <v>120</v>
      </c>
      <c r="F106" s="17" t="s">
        <v>475</v>
      </c>
      <c r="G106" s="93">
        <v>200054125</v>
      </c>
      <c r="H106" s="92">
        <v>5218551.6189999999</v>
      </c>
      <c r="I106" s="92">
        <v>4957624</v>
      </c>
      <c r="J106" s="178" t="s">
        <v>67</v>
      </c>
    </row>
    <row r="107" spans="1:10" ht="47.25" x14ac:dyDescent="0.25">
      <c r="A107" s="9">
        <f>+A106+1</f>
        <v>3</v>
      </c>
      <c r="B107" s="28" t="s">
        <v>132</v>
      </c>
      <c r="C107" s="178" t="s">
        <v>476</v>
      </c>
      <c r="D107" s="82">
        <v>180</v>
      </c>
      <c r="E107" s="78" t="s">
        <v>120</v>
      </c>
      <c r="F107" s="17" t="s">
        <v>477</v>
      </c>
      <c r="G107" s="93">
        <v>302588754</v>
      </c>
      <c r="H107" s="92">
        <v>6039513.9469999997</v>
      </c>
      <c r="I107" s="92">
        <v>5737537.9999999991</v>
      </c>
      <c r="J107" s="178" t="s">
        <v>67</v>
      </c>
    </row>
    <row r="108" spans="1:10" ht="47.25" x14ac:dyDescent="0.25">
      <c r="A108" s="9">
        <f>+A107+1</f>
        <v>4</v>
      </c>
      <c r="B108" s="28" t="s">
        <v>132</v>
      </c>
      <c r="C108" s="178" t="s">
        <v>478</v>
      </c>
      <c r="D108" s="82">
        <v>180</v>
      </c>
      <c r="E108" s="78" t="s">
        <v>120</v>
      </c>
      <c r="F108" s="17" t="s">
        <v>133</v>
      </c>
      <c r="G108" s="93">
        <v>302541994</v>
      </c>
      <c r="H108" s="92">
        <v>6046254.9469999997</v>
      </c>
      <c r="I108" s="92">
        <v>5743942</v>
      </c>
      <c r="J108" s="178" t="s">
        <v>67</v>
      </c>
    </row>
    <row r="109" spans="1:10" ht="47.25" x14ac:dyDescent="0.25">
      <c r="A109" s="9">
        <f>+A108+1</f>
        <v>5</v>
      </c>
      <c r="B109" s="28" t="s">
        <v>132</v>
      </c>
      <c r="C109" s="178" t="s">
        <v>479</v>
      </c>
      <c r="D109" s="82">
        <v>180</v>
      </c>
      <c r="E109" s="78" t="s">
        <v>120</v>
      </c>
      <c r="F109" s="17" t="s">
        <v>480</v>
      </c>
      <c r="G109" s="93">
        <v>303411664</v>
      </c>
      <c r="H109" s="92">
        <v>6076905.284</v>
      </c>
      <c r="I109" s="92">
        <v>5773059.9860000005</v>
      </c>
      <c r="J109" s="178" t="s">
        <v>67</v>
      </c>
    </row>
    <row r="110" spans="1:10" x14ac:dyDescent="0.25">
      <c r="A110" s="61">
        <v>4</v>
      </c>
      <c r="B110" s="173"/>
      <c r="C110" s="6" t="s">
        <v>135</v>
      </c>
      <c r="D110" s="16">
        <f>SUM(D111:D114)</f>
        <v>480</v>
      </c>
      <c r="E110" s="87" t="s">
        <v>712</v>
      </c>
      <c r="F110" s="88" t="s">
        <v>712</v>
      </c>
      <c r="G110" s="89" t="s">
        <v>712</v>
      </c>
      <c r="H110" s="95">
        <f>SUM(H111:H114)</f>
        <v>13513499.626000002</v>
      </c>
      <c r="I110" s="95">
        <f>SUM(I111:I114)</f>
        <v>12589552.800999999</v>
      </c>
      <c r="J110" s="91" t="s">
        <v>712</v>
      </c>
    </row>
    <row r="111" spans="1:10" ht="47.25" x14ac:dyDescent="0.25">
      <c r="A111" s="9">
        <v>1</v>
      </c>
      <c r="B111" s="28" t="s">
        <v>132</v>
      </c>
      <c r="C111" s="178" t="s">
        <v>481</v>
      </c>
      <c r="D111" s="82">
        <v>120</v>
      </c>
      <c r="E111" s="78" t="s">
        <v>120</v>
      </c>
      <c r="F111" s="17" t="s">
        <v>482</v>
      </c>
      <c r="G111" s="93">
        <v>300586860</v>
      </c>
      <c r="H111" s="92">
        <v>3371959.605</v>
      </c>
      <c r="I111" s="92">
        <v>3203361.625</v>
      </c>
      <c r="J111" s="178" t="s">
        <v>67</v>
      </c>
    </row>
    <row r="112" spans="1:10" ht="47.25" x14ac:dyDescent="0.25">
      <c r="A112" s="9">
        <f>+A111+1</f>
        <v>2</v>
      </c>
      <c r="B112" s="28" t="s">
        <v>132</v>
      </c>
      <c r="C112" s="178" t="s">
        <v>483</v>
      </c>
      <c r="D112" s="82">
        <v>120</v>
      </c>
      <c r="E112" s="78" t="s">
        <v>120</v>
      </c>
      <c r="F112" s="17" t="s">
        <v>484</v>
      </c>
      <c r="G112" s="93">
        <v>302834804</v>
      </c>
      <c r="H112" s="92">
        <v>3210767.8870000001</v>
      </c>
      <c r="I112" s="92">
        <v>3050229</v>
      </c>
      <c r="J112" s="178" t="s">
        <v>67</v>
      </c>
    </row>
    <row r="113" spans="1:10" ht="47.25" x14ac:dyDescent="0.25">
      <c r="A113" s="9">
        <f>+A112+1</f>
        <v>3</v>
      </c>
      <c r="B113" s="28" t="s">
        <v>132</v>
      </c>
      <c r="C113" s="178" t="s">
        <v>485</v>
      </c>
      <c r="D113" s="82">
        <v>120</v>
      </c>
      <c r="E113" s="78" t="s">
        <v>120</v>
      </c>
      <c r="F113" s="17" t="s">
        <v>486</v>
      </c>
      <c r="G113" s="93">
        <v>301514688</v>
      </c>
      <c r="H113" s="92">
        <v>3096071.64</v>
      </c>
      <c r="I113" s="92">
        <v>2941268</v>
      </c>
      <c r="J113" s="178" t="s">
        <v>67</v>
      </c>
    </row>
    <row r="114" spans="1:10" ht="47.25" x14ac:dyDescent="0.25">
      <c r="A114" s="9">
        <f>+A113+1</f>
        <v>4</v>
      </c>
      <c r="B114" s="28" t="s">
        <v>132</v>
      </c>
      <c r="C114" s="178" t="s">
        <v>1146</v>
      </c>
      <c r="D114" s="82">
        <v>120</v>
      </c>
      <c r="E114" s="78" t="s">
        <v>120</v>
      </c>
      <c r="F114" s="17" t="s">
        <v>477</v>
      </c>
      <c r="G114" s="93">
        <v>302588754</v>
      </c>
      <c r="H114" s="92">
        <v>3834700.4939999999</v>
      </c>
      <c r="I114" s="92">
        <v>3394694.176</v>
      </c>
      <c r="J114" s="178" t="s">
        <v>67</v>
      </c>
    </row>
    <row r="115" spans="1:10" x14ac:dyDescent="0.25">
      <c r="A115" s="61">
        <v>10</v>
      </c>
      <c r="B115" s="173"/>
      <c r="C115" s="173" t="s">
        <v>737</v>
      </c>
      <c r="D115" s="16">
        <f>SUM(D116:D125)</f>
        <v>1380</v>
      </c>
      <c r="E115" s="87" t="s">
        <v>712</v>
      </c>
      <c r="F115" s="88" t="s">
        <v>712</v>
      </c>
      <c r="G115" s="89" t="s">
        <v>712</v>
      </c>
      <c r="H115" s="95">
        <f>SUM(H116:H125)</f>
        <v>47764539.966000006</v>
      </c>
      <c r="I115" s="95">
        <f>SUM(I116:I125)</f>
        <v>45249235.370999999</v>
      </c>
      <c r="J115" s="91" t="s">
        <v>712</v>
      </c>
    </row>
    <row r="116" spans="1:10" ht="47.25" x14ac:dyDescent="0.25">
      <c r="A116" s="9">
        <v>1</v>
      </c>
      <c r="B116" s="28" t="s">
        <v>132</v>
      </c>
      <c r="C116" s="178" t="s">
        <v>738</v>
      </c>
      <c r="D116" s="82">
        <v>150</v>
      </c>
      <c r="E116" s="78" t="s">
        <v>120</v>
      </c>
      <c r="F116" s="17" t="s">
        <v>739</v>
      </c>
      <c r="G116" s="93">
        <v>203612164</v>
      </c>
      <c r="H116" s="92">
        <v>6100306.4050000003</v>
      </c>
      <c r="I116" s="92">
        <v>5795291</v>
      </c>
      <c r="J116" s="178" t="s">
        <v>67</v>
      </c>
    </row>
    <row r="117" spans="1:10" ht="47.25" x14ac:dyDescent="0.25">
      <c r="A117" s="9">
        <f>+A116+1</f>
        <v>2</v>
      </c>
      <c r="B117" s="28" t="s">
        <v>132</v>
      </c>
      <c r="C117" s="178" t="s">
        <v>740</v>
      </c>
      <c r="D117" s="82">
        <v>120</v>
      </c>
      <c r="E117" s="78" t="s">
        <v>120</v>
      </c>
      <c r="F117" s="17" t="s">
        <v>741</v>
      </c>
      <c r="G117" s="93">
        <v>303310807</v>
      </c>
      <c r="H117" s="92">
        <v>4183508.358</v>
      </c>
      <c r="I117" s="92">
        <v>3974332.9410000001</v>
      </c>
      <c r="J117" s="178" t="s">
        <v>67</v>
      </c>
    </row>
    <row r="118" spans="1:10" ht="47.25" x14ac:dyDescent="0.25">
      <c r="A118" s="9">
        <f t="shared" ref="A118:A125" si="8">+A117+1</f>
        <v>3</v>
      </c>
      <c r="B118" s="28" t="s">
        <v>132</v>
      </c>
      <c r="C118" s="178" t="s">
        <v>742</v>
      </c>
      <c r="D118" s="82">
        <v>120</v>
      </c>
      <c r="E118" s="78" t="s">
        <v>120</v>
      </c>
      <c r="F118" s="17" t="s">
        <v>743</v>
      </c>
      <c r="G118" s="93">
        <v>302755206</v>
      </c>
      <c r="H118" s="92">
        <v>4302218.01</v>
      </c>
      <c r="I118" s="92">
        <v>4087107</v>
      </c>
      <c r="J118" s="178" t="s">
        <v>67</v>
      </c>
    </row>
    <row r="119" spans="1:10" ht="47.25" x14ac:dyDescent="0.25">
      <c r="A119" s="9">
        <f t="shared" si="8"/>
        <v>4</v>
      </c>
      <c r="B119" s="28" t="s">
        <v>132</v>
      </c>
      <c r="C119" s="178" t="s">
        <v>744</v>
      </c>
      <c r="D119" s="82">
        <v>120</v>
      </c>
      <c r="E119" s="78" t="s">
        <v>120</v>
      </c>
      <c r="F119" s="17" t="s">
        <v>745</v>
      </c>
      <c r="G119" s="93">
        <v>302457244</v>
      </c>
      <c r="H119" s="92">
        <v>4273129.0650000004</v>
      </c>
      <c r="I119" s="92">
        <v>4059472.6119999997</v>
      </c>
      <c r="J119" s="178" t="s">
        <v>67</v>
      </c>
    </row>
    <row r="120" spans="1:10" ht="47.25" x14ac:dyDescent="0.25">
      <c r="A120" s="9">
        <f t="shared" si="8"/>
        <v>5</v>
      </c>
      <c r="B120" s="28" t="s">
        <v>132</v>
      </c>
      <c r="C120" s="178" t="s">
        <v>746</v>
      </c>
      <c r="D120" s="82">
        <v>120</v>
      </c>
      <c r="E120" s="78" t="s">
        <v>120</v>
      </c>
      <c r="F120" s="17" t="s">
        <v>747</v>
      </c>
      <c r="G120" s="93">
        <v>304946726</v>
      </c>
      <c r="H120" s="92">
        <v>4304874.5810000002</v>
      </c>
      <c r="I120" s="92">
        <v>3962553.6240000003</v>
      </c>
      <c r="J120" s="178" t="s">
        <v>67</v>
      </c>
    </row>
    <row r="121" spans="1:10" ht="47.25" x14ac:dyDescent="0.25">
      <c r="A121" s="9">
        <f t="shared" si="8"/>
        <v>6</v>
      </c>
      <c r="B121" s="28" t="s">
        <v>132</v>
      </c>
      <c r="C121" s="178" t="s">
        <v>748</v>
      </c>
      <c r="D121" s="82">
        <v>150</v>
      </c>
      <c r="E121" s="78" t="s">
        <v>120</v>
      </c>
      <c r="F121" s="17" t="s">
        <v>749</v>
      </c>
      <c r="G121" s="93">
        <v>303093040</v>
      </c>
      <c r="H121" s="92">
        <v>4404000</v>
      </c>
      <c r="I121" s="92">
        <v>4183800</v>
      </c>
      <c r="J121" s="178" t="s">
        <v>67</v>
      </c>
    </row>
    <row r="122" spans="1:10" ht="47.25" x14ac:dyDescent="0.25">
      <c r="A122" s="9">
        <f t="shared" si="8"/>
        <v>7</v>
      </c>
      <c r="B122" s="28" t="s">
        <v>132</v>
      </c>
      <c r="C122" s="178" t="s">
        <v>750</v>
      </c>
      <c r="D122" s="82">
        <v>120</v>
      </c>
      <c r="E122" s="78" t="s">
        <v>120</v>
      </c>
      <c r="F122" s="17" t="s">
        <v>751</v>
      </c>
      <c r="G122" s="93">
        <v>203792266</v>
      </c>
      <c r="H122" s="92">
        <v>4588446.34</v>
      </c>
      <c r="I122" s="92">
        <v>4359024</v>
      </c>
      <c r="J122" s="178" t="s">
        <v>67</v>
      </c>
    </row>
    <row r="123" spans="1:10" ht="47.25" x14ac:dyDescent="0.25">
      <c r="A123" s="9">
        <f t="shared" si="8"/>
        <v>8</v>
      </c>
      <c r="B123" s="28" t="s">
        <v>132</v>
      </c>
      <c r="C123" s="178" t="s">
        <v>752</v>
      </c>
      <c r="D123" s="82">
        <v>120</v>
      </c>
      <c r="E123" s="78" t="s">
        <v>120</v>
      </c>
      <c r="F123" s="17" t="s">
        <v>753</v>
      </c>
      <c r="G123" s="93">
        <v>301402677</v>
      </c>
      <c r="H123" s="92">
        <v>4363310.6869999999</v>
      </c>
      <c r="I123" s="92">
        <v>4145145.0000000005</v>
      </c>
      <c r="J123" s="178" t="s">
        <v>67</v>
      </c>
    </row>
    <row r="124" spans="1:10" ht="47.25" x14ac:dyDescent="0.25">
      <c r="A124" s="9">
        <f t="shared" si="8"/>
        <v>9</v>
      </c>
      <c r="B124" s="28" t="s">
        <v>132</v>
      </c>
      <c r="C124" s="178" t="s">
        <v>754</v>
      </c>
      <c r="D124" s="82">
        <v>120</v>
      </c>
      <c r="E124" s="78" t="s">
        <v>120</v>
      </c>
      <c r="F124" s="17" t="s">
        <v>755</v>
      </c>
      <c r="G124" s="93">
        <v>200106787</v>
      </c>
      <c r="H124" s="92">
        <v>4067369</v>
      </c>
      <c r="I124" s="92">
        <v>3864000.55</v>
      </c>
      <c r="J124" s="178" t="s">
        <v>67</v>
      </c>
    </row>
    <row r="125" spans="1:10" ht="47.25" x14ac:dyDescent="0.25">
      <c r="A125" s="9">
        <f t="shared" si="8"/>
        <v>10</v>
      </c>
      <c r="B125" s="28" t="s">
        <v>132</v>
      </c>
      <c r="C125" s="178" t="s">
        <v>756</v>
      </c>
      <c r="D125" s="82">
        <v>240</v>
      </c>
      <c r="E125" s="78" t="s">
        <v>120</v>
      </c>
      <c r="F125" s="17" t="s">
        <v>751</v>
      </c>
      <c r="G125" s="93">
        <v>203792266</v>
      </c>
      <c r="H125" s="92">
        <v>7177377.5199999996</v>
      </c>
      <c r="I125" s="92">
        <v>6818508.6440000003</v>
      </c>
      <c r="J125" s="178" t="s">
        <v>67</v>
      </c>
    </row>
    <row r="126" spans="1:10" ht="31.5" x14ac:dyDescent="0.25">
      <c r="A126" s="61">
        <v>1</v>
      </c>
      <c r="B126" s="204"/>
      <c r="C126" s="6" t="s">
        <v>1147</v>
      </c>
      <c r="D126" s="16">
        <f>+D127</f>
        <v>150</v>
      </c>
      <c r="E126" s="87"/>
      <c r="F126" s="88"/>
      <c r="G126" s="89"/>
      <c r="H126" s="90">
        <f>+H127</f>
        <v>4320728.8899999997</v>
      </c>
      <c r="I126" s="90">
        <f>+I127</f>
        <v>2323020.6209999998</v>
      </c>
      <c r="J126" s="173"/>
    </row>
    <row r="127" spans="1:10" ht="47.25" x14ac:dyDescent="0.25">
      <c r="A127" s="9"/>
      <c r="B127" s="28" t="s">
        <v>132</v>
      </c>
      <c r="C127" s="178" t="s">
        <v>1148</v>
      </c>
      <c r="D127" s="82">
        <v>150</v>
      </c>
      <c r="E127" s="78" t="s">
        <v>1149</v>
      </c>
      <c r="F127" s="119" t="s">
        <v>1150</v>
      </c>
      <c r="G127" s="93">
        <v>204846544</v>
      </c>
      <c r="H127" s="92">
        <v>4320728.8899999997</v>
      </c>
      <c r="I127" s="92">
        <v>2323020.6209999998</v>
      </c>
      <c r="J127" s="178" t="s">
        <v>67</v>
      </c>
    </row>
    <row r="128" spans="1:10" x14ac:dyDescent="0.25">
      <c r="A128" s="61">
        <v>1</v>
      </c>
      <c r="B128" s="204"/>
      <c r="C128" s="173" t="s">
        <v>1151</v>
      </c>
      <c r="D128" s="16">
        <f>+D129</f>
        <v>120</v>
      </c>
      <c r="E128" s="87"/>
      <c r="F128" s="88"/>
      <c r="G128" s="89"/>
      <c r="H128" s="90">
        <f>+H129</f>
        <v>4340259.4220000003</v>
      </c>
      <c r="I128" s="90">
        <f>+I129</f>
        <v>1920777.5</v>
      </c>
      <c r="J128" s="173"/>
    </row>
    <row r="129" spans="1:10" ht="47.25" x14ac:dyDescent="0.25">
      <c r="A129" s="9"/>
      <c r="B129" s="28" t="s">
        <v>132</v>
      </c>
      <c r="C129" s="178" t="s">
        <v>1152</v>
      </c>
      <c r="D129" s="82">
        <v>120</v>
      </c>
      <c r="E129" s="78" t="s">
        <v>1149</v>
      </c>
      <c r="F129" s="119" t="s">
        <v>480</v>
      </c>
      <c r="G129" s="93">
        <v>303411664</v>
      </c>
      <c r="H129" s="92">
        <v>4340259.4220000003</v>
      </c>
      <c r="I129" s="92">
        <v>1920777.5</v>
      </c>
      <c r="J129" s="178" t="s">
        <v>67</v>
      </c>
    </row>
    <row r="130" spans="1:10" x14ac:dyDescent="0.25">
      <c r="A130" s="205">
        <f>+A131+A148+A155</f>
        <v>23</v>
      </c>
      <c r="B130" s="12" t="s">
        <v>487</v>
      </c>
      <c r="C130" s="14"/>
      <c r="D130" s="11">
        <f>+D131+D148+D155</f>
        <v>3180</v>
      </c>
      <c r="E130" s="13"/>
      <c r="F130" s="13"/>
      <c r="G130" s="13"/>
      <c r="H130" s="96">
        <f>+H131+H148+H155</f>
        <v>76721929.734801009</v>
      </c>
      <c r="I130" s="96">
        <f>+I131+I148+I155</f>
        <v>72298570.907999992</v>
      </c>
      <c r="J130" s="13"/>
    </row>
    <row r="131" spans="1:10" x14ac:dyDescent="0.25">
      <c r="A131" s="213">
        <v>16</v>
      </c>
      <c r="B131" s="153" t="s">
        <v>757</v>
      </c>
      <c r="C131" s="61"/>
      <c r="D131" s="16">
        <f>SUM(D132:D147)</f>
        <v>2400</v>
      </c>
      <c r="E131" s="61"/>
      <c r="F131" s="61"/>
      <c r="G131" s="61"/>
      <c r="H131" s="94">
        <f>SUM(H132:H147)</f>
        <v>58018342.771000005</v>
      </c>
      <c r="I131" s="94">
        <f>SUM(I132:I147)</f>
        <v>55059857.023999989</v>
      </c>
      <c r="J131" s="61"/>
    </row>
    <row r="132" spans="1:10" ht="47.25" x14ac:dyDescent="0.25">
      <c r="A132" s="9">
        <v>1</v>
      </c>
      <c r="B132" s="28" t="s">
        <v>488</v>
      </c>
      <c r="C132" s="178" t="s">
        <v>489</v>
      </c>
      <c r="D132" s="178">
        <v>120</v>
      </c>
      <c r="E132" s="178" t="s">
        <v>120</v>
      </c>
      <c r="F132" s="178" t="s">
        <v>490</v>
      </c>
      <c r="G132" s="178">
        <v>204759154</v>
      </c>
      <c r="H132" s="92">
        <v>3533885.1570000001</v>
      </c>
      <c r="I132" s="92">
        <v>3357190.9</v>
      </c>
      <c r="J132" s="178" t="s">
        <v>67</v>
      </c>
    </row>
    <row r="133" spans="1:10" ht="47.25" x14ac:dyDescent="0.25">
      <c r="A133" s="9">
        <f>+A132+1</f>
        <v>2</v>
      </c>
      <c r="B133" s="28" t="s">
        <v>488</v>
      </c>
      <c r="C133" s="178" t="s">
        <v>491</v>
      </c>
      <c r="D133" s="178">
        <v>180</v>
      </c>
      <c r="E133" s="178" t="s">
        <v>120</v>
      </c>
      <c r="F133" s="178" t="s">
        <v>492</v>
      </c>
      <c r="G133" s="178">
        <v>302728910</v>
      </c>
      <c r="H133" s="92">
        <v>2657297.7000000002</v>
      </c>
      <c r="I133" s="92">
        <v>2523646.077</v>
      </c>
      <c r="J133" s="178" t="s">
        <v>67</v>
      </c>
    </row>
    <row r="134" spans="1:10" ht="47.25" x14ac:dyDescent="0.25">
      <c r="A134" s="9">
        <f t="shared" ref="A134:A147" si="9">+A133+1</f>
        <v>3</v>
      </c>
      <c r="B134" s="28" t="s">
        <v>488</v>
      </c>
      <c r="C134" s="178" t="s">
        <v>493</v>
      </c>
      <c r="D134" s="178">
        <v>120</v>
      </c>
      <c r="E134" s="178" t="s">
        <v>120</v>
      </c>
      <c r="F134" s="178" t="s">
        <v>494</v>
      </c>
      <c r="G134" s="178">
        <v>303298742</v>
      </c>
      <c r="H134" s="92">
        <v>3172207.9070000001</v>
      </c>
      <c r="I134" s="92">
        <v>3013597.5119999996</v>
      </c>
      <c r="J134" s="178" t="s">
        <v>67</v>
      </c>
    </row>
    <row r="135" spans="1:10" ht="47.25" x14ac:dyDescent="0.25">
      <c r="A135" s="9">
        <f t="shared" si="9"/>
        <v>4</v>
      </c>
      <c r="B135" s="28" t="s">
        <v>488</v>
      </c>
      <c r="C135" s="178" t="s">
        <v>495</v>
      </c>
      <c r="D135" s="178">
        <v>360</v>
      </c>
      <c r="E135" s="178" t="s">
        <v>120</v>
      </c>
      <c r="F135" s="178" t="s">
        <v>496</v>
      </c>
      <c r="G135" s="178">
        <v>301348371</v>
      </c>
      <c r="H135" s="92">
        <v>5344170.5080000004</v>
      </c>
      <c r="I135" s="92">
        <v>5076167.8599999994</v>
      </c>
      <c r="J135" s="178" t="s">
        <v>67</v>
      </c>
    </row>
    <row r="136" spans="1:10" ht="47.25" x14ac:dyDescent="0.25">
      <c r="A136" s="9">
        <f t="shared" si="9"/>
        <v>5</v>
      </c>
      <c r="B136" s="28" t="s">
        <v>488</v>
      </c>
      <c r="C136" s="178" t="s">
        <v>497</v>
      </c>
      <c r="D136" s="178">
        <v>120</v>
      </c>
      <c r="E136" s="178" t="s">
        <v>120</v>
      </c>
      <c r="F136" s="178" t="s">
        <v>498</v>
      </c>
      <c r="G136" s="178">
        <v>303354823</v>
      </c>
      <c r="H136" s="92">
        <v>3254036.5</v>
      </c>
      <c r="I136" s="92">
        <v>3090292.0970000001</v>
      </c>
      <c r="J136" s="178" t="s">
        <v>67</v>
      </c>
    </row>
    <row r="137" spans="1:10" ht="47.25" x14ac:dyDescent="0.25">
      <c r="A137" s="9">
        <f t="shared" si="9"/>
        <v>6</v>
      </c>
      <c r="B137" s="28" t="s">
        <v>488</v>
      </c>
      <c r="C137" s="178" t="s">
        <v>499</v>
      </c>
      <c r="D137" s="178">
        <v>150</v>
      </c>
      <c r="E137" s="178" t="s">
        <v>120</v>
      </c>
      <c r="F137" s="178" t="s">
        <v>500</v>
      </c>
      <c r="G137" s="178">
        <v>206806283</v>
      </c>
      <c r="H137" s="92">
        <v>4174028.0389999999</v>
      </c>
      <c r="I137" s="92">
        <v>3963752.648</v>
      </c>
      <c r="J137" s="178" t="s">
        <v>67</v>
      </c>
    </row>
    <row r="138" spans="1:10" ht="47.25" x14ac:dyDescent="0.25">
      <c r="A138" s="9">
        <f t="shared" si="9"/>
        <v>7</v>
      </c>
      <c r="B138" s="28" t="s">
        <v>488</v>
      </c>
      <c r="C138" s="178" t="s">
        <v>501</v>
      </c>
      <c r="D138" s="178">
        <v>120</v>
      </c>
      <c r="E138" s="178" t="s">
        <v>120</v>
      </c>
      <c r="F138" s="178" t="s">
        <v>502</v>
      </c>
      <c r="G138" s="178">
        <v>204237638</v>
      </c>
      <c r="H138" s="92">
        <v>3261250</v>
      </c>
      <c r="I138" s="92">
        <v>3097950</v>
      </c>
      <c r="J138" s="178" t="s">
        <v>67</v>
      </c>
    </row>
    <row r="139" spans="1:10" ht="47.25" x14ac:dyDescent="0.25">
      <c r="A139" s="9">
        <f t="shared" si="9"/>
        <v>8</v>
      </c>
      <c r="B139" s="28" t="s">
        <v>488</v>
      </c>
      <c r="C139" s="178" t="s">
        <v>503</v>
      </c>
      <c r="D139" s="178">
        <v>120</v>
      </c>
      <c r="E139" s="178" t="s">
        <v>120</v>
      </c>
      <c r="F139" s="178" t="s">
        <v>504</v>
      </c>
      <c r="G139" s="178">
        <v>204961577</v>
      </c>
      <c r="H139" s="92">
        <v>3215195.6</v>
      </c>
      <c r="I139" s="92">
        <v>3054435.8200000003</v>
      </c>
      <c r="J139" s="178" t="s">
        <v>67</v>
      </c>
    </row>
    <row r="140" spans="1:10" ht="47.25" x14ac:dyDescent="0.25">
      <c r="A140" s="9">
        <f t="shared" si="9"/>
        <v>9</v>
      </c>
      <c r="B140" s="28" t="s">
        <v>488</v>
      </c>
      <c r="C140" s="178" t="s">
        <v>505</v>
      </c>
      <c r="D140" s="178">
        <v>150</v>
      </c>
      <c r="E140" s="178" t="s">
        <v>120</v>
      </c>
      <c r="F140" s="178" t="s">
        <v>506</v>
      </c>
      <c r="G140" s="178">
        <v>300173275</v>
      </c>
      <c r="H140" s="92">
        <v>4295415.7309999997</v>
      </c>
      <c r="I140" s="92">
        <v>4079424.6779999998</v>
      </c>
      <c r="J140" s="178" t="s">
        <v>67</v>
      </c>
    </row>
    <row r="141" spans="1:10" ht="47.25" x14ac:dyDescent="0.25">
      <c r="A141" s="9">
        <f t="shared" si="9"/>
        <v>10</v>
      </c>
      <c r="B141" s="28" t="s">
        <v>488</v>
      </c>
      <c r="C141" s="178" t="s">
        <v>507</v>
      </c>
      <c r="D141" s="178">
        <v>120</v>
      </c>
      <c r="E141" s="178" t="s">
        <v>120</v>
      </c>
      <c r="F141" s="178" t="s">
        <v>508</v>
      </c>
      <c r="G141" s="178">
        <v>200753180</v>
      </c>
      <c r="H141" s="92">
        <v>3147417.5</v>
      </c>
      <c r="I141" s="92">
        <v>2988659.0500000003</v>
      </c>
      <c r="J141" s="178" t="s">
        <v>67</v>
      </c>
    </row>
    <row r="142" spans="1:10" ht="47.25" x14ac:dyDescent="0.25">
      <c r="A142" s="9">
        <f t="shared" si="9"/>
        <v>11</v>
      </c>
      <c r="B142" s="28" t="s">
        <v>488</v>
      </c>
      <c r="C142" s="178" t="s">
        <v>509</v>
      </c>
      <c r="D142" s="178">
        <v>120</v>
      </c>
      <c r="E142" s="178" t="s">
        <v>120</v>
      </c>
      <c r="F142" s="178" t="s">
        <v>498</v>
      </c>
      <c r="G142" s="178">
        <v>303354823</v>
      </c>
      <c r="H142" s="92">
        <v>3126825</v>
      </c>
      <c r="I142" s="92">
        <v>2969021.0969999996</v>
      </c>
      <c r="J142" s="178" t="s">
        <v>67</v>
      </c>
    </row>
    <row r="143" spans="1:10" ht="47.25" x14ac:dyDescent="0.25">
      <c r="A143" s="9">
        <f t="shared" si="9"/>
        <v>12</v>
      </c>
      <c r="B143" s="28" t="s">
        <v>488</v>
      </c>
      <c r="C143" s="178" t="s">
        <v>510</v>
      </c>
      <c r="D143" s="178">
        <v>120</v>
      </c>
      <c r="E143" s="178" t="s">
        <v>120</v>
      </c>
      <c r="F143" s="178" t="s">
        <v>511</v>
      </c>
      <c r="G143" s="178">
        <v>301055247</v>
      </c>
      <c r="H143" s="92">
        <v>3127728.6030000001</v>
      </c>
      <c r="I143" s="92">
        <v>2968253.9139999999</v>
      </c>
      <c r="J143" s="178" t="s">
        <v>67</v>
      </c>
    </row>
    <row r="144" spans="1:10" ht="47.25" x14ac:dyDescent="0.25">
      <c r="A144" s="9">
        <f t="shared" si="9"/>
        <v>13</v>
      </c>
      <c r="B144" s="28" t="s">
        <v>488</v>
      </c>
      <c r="C144" s="178" t="s">
        <v>512</v>
      </c>
      <c r="D144" s="178">
        <v>150</v>
      </c>
      <c r="E144" s="178" t="s">
        <v>120</v>
      </c>
      <c r="F144" s="178" t="s">
        <v>513</v>
      </c>
      <c r="G144" s="178">
        <v>200723108</v>
      </c>
      <c r="H144" s="92">
        <v>4090373.5899999994</v>
      </c>
      <c r="I144" s="92">
        <v>3848900</v>
      </c>
      <c r="J144" s="178" t="s">
        <v>67</v>
      </c>
    </row>
    <row r="145" spans="1:10" ht="47.25" x14ac:dyDescent="0.25">
      <c r="A145" s="9">
        <f t="shared" si="9"/>
        <v>14</v>
      </c>
      <c r="B145" s="28" t="s">
        <v>488</v>
      </c>
      <c r="C145" s="178" t="s">
        <v>514</v>
      </c>
      <c r="D145" s="178">
        <v>120</v>
      </c>
      <c r="E145" s="178" t="s">
        <v>120</v>
      </c>
      <c r="F145" s="178" t="s">
        <v>515</v>
      </c>
      <c r="G145" s="178">
        <v>204156311</v>
      </c>
      <c r="H145" s="92">
        <v>3319618.4670000002</v>
      </c>
      <c r="I145" s="92">
        <v>3147618.7239999999</v>
      </c>
      <c r="J145" s="178" t="s">
        <v>67</v>
      </c>
    </row>
    <row r="146" spans="1:10" ht="47.25" x14ac:dyDescent="0.25">
      <c r="A146" s="9">
        <f t="shared" si="9"/>
        <v>15</v>
      </c>
      <c r="B146" s="28" t="s">
        <v>488</v>
      </c>
      <c r="C146" s="178" t="s">
        <v>516</v>
      </c>
      <c r="D146" s="178">
        <v>180</v>
      </c>
      <c r="E146" s="178" t="s">
        <v>120</v>
      </c>
      <c r="F146" s="178" t="s">
        <v>517</v>
      </c>
      <c r="G146" s="178">
        <v>203161308</v>
      </c>
      <c r="H146" s="92">
        <v>4093036.3650000002</v>
      </c>
      <c r="I146" s="92">
        <v>3888384.5459999996</v>
      </c>
      <c r="J146" s="178" t="s">
        <v>67</v>
      </c>
    </row>
    <row r="147" spans="1:10" ht="47.25" x14ac:dyDescent="0.25">
      <c r="A147" s="178">
        <f t="shared" si="9"/>
        <v>16</v>
      </c>
      <c r="B147" s="28" t="s">
        <v>488</v>
      </c>
      <c r="C147" s="178" t="s">
        <v>518</v>
      </c>
      <c r="D147" s="178">
        <v>150</v>
      </c>
      <c r="E147" s="178" t="s">
        <v>120</v>
      </c>
      <c r="F147" s="178" t="s">
        <v>519</v>
      </c>
      <c r="G147" s="178">
        <v>303466328</v>
      </c>
      <c r="H147" s="92">
        <v>4205856.1040000003</v>
      </c>
      <c r="I147" s="92">
        <v>3992562.1009999998</v>
      </c>
      <c r="J147" s="178" t="s">
        <v>67</v>
      </c>
    </row>
    <row r="148" spans="1:10" x14ac:dyDescent="0.25">
      <c r="A148" s="173">
        <v>6</v>
      </c>
      <c r="B148" s="271" t="s">
        <v>758</v>
      </c>
      <c r="C148" s="272"/>
      <c r="D148" s="173">
        <f>SUM(D149:D154)</f>
        <v>630</v>
      </c>
      <c r="E148" s="173"/>
      <c r="F148" s="173"/>
      <c r="G148" s="173"/>
      <c r="H148" s="181">
        <f>SUM(H149:H154)</f>
        <v>14996876.963801</v>
      </c>
      <c r="I148" s="181">
        <f>SUM(I149:I154)</f>
        <v>13720966.399999999</v>
      </c>
      <c r="J148" s="214"/>
    </row>
    <row r="149" spans="1:10" ht="47.25" x14ac:dyDescent="0.25">
      <c r="A149" s="178">
        <v>1</v>
      </c>
      <c r="B149" s="28" t="s">
        <v>488</v>
      </c>
      <c r="C149" s="178" t="s">
        <v>759</v>
      </c>
      <c r="D149" s="178">
        <v>90</v>
      </c>
      <c r="E149" s="178" t="s">
        <v>120</v>
      </c>
      <c r="F149" s="178" t="s">
        <v>760</v>
      </c>
      <c r="G149" s="178">
        <v>303070505</v>
      </c>
      <c r="H149" s="92">
        <v>2188899.706001</v>
      </c>
      <c r="I149" s="92">
        <v>2078605.692</v>
      </c>
      <c r="J149" s="178" t="s">
        <v>67</v>
      </c>
    </row>
    <row r="150" spans="1:10" ht="47.25" x14ac:dyDescent="0.25">
      <c r="A150" s="178">
        <f>+A149+1</f>
        <v>2</v>
      </c>
      <c r="B150" s="28" t="s">
        <v>488</v>
      </c>
      <c r="C150" s="178" t="s">
        <v>761</v>
      </c>
      <c r="D150" s="178">
        <v>90</v>
      </c>
      <c r="E150" s="178" t="s">
        <v>120</v>
      </c>
      <c r="F150" s="178" t="s">
        <v>762</v>
      </c>
      <c r="G150" s="178">
        <v>303125521</v>
      </c>
      <c r="H150" s="92">
        <v>2343678.8278000001</v>
      </c>
      <c r="I150" s="92">
        <v>2224680.8160000001</v>
      </c>
      <c r="J150" s="178" t="s">
        <v>67</v>
      </c>
    </row>
    <row r="151" spans="1:10" ht="47.25" x14ac:dyDescent="0.25">
      <c r="A151" s="178">
        <f>+A150+1</f>
        <v>3</v>
      </c>
      <c r="B151" s="28" t="s">
        <v>488</v>
      </c>
      <c r="C151" s="178" t="s">
        <v>763</v>
      </c>
      <c r="D151" s="178">
        <v>90</v>
      </c>
      <c r="E151" s="178" t="s">
        <v>120</v>
      </c>
      <c r="F151" s="178" t="s">
        <v>496</v>
      </c>
      <c r="G151" s="178">
        <v>301348371</v>
      </c>
      <c r="H151" s="92">
        <v>2251137.9000000004</v>
      </c>
      <c r="I151" s="92">
        <v>2138581.0049999999</v>
      </c>
      <c r="J151" s="178" t="s">
        <v>67</v>
      </c>
    </row>
    <row r="152" spans="1:10" ht="47.25" x14ac:dyDescent="0.25">
      <c r="A152" s="178">
        <f>+A151+1</f>
        <v>4</v>
      </c>
      <c r="B152" s="28" t="s">
        <v>488</v>
      </c>
      <c r="C152" s="178" t="s">
        <v>764</v>
      </c>
      <c r="D152" s="178">
        <v>90</v>
      </c>
      <c r="E152" s="178" t="s">
        <v>120</v>
      </c>
      <c r="F152" s="178" t="s">
        <v>765</v>
      </c>
      <c r="G152" s="178">
        <v>200753180</v>
      </c>
      <c r="H152" s="92">
        <v>2114753.0459999996</v>
      </c>
      <c r="I152" s="92">
        <v>2008613.5899999999</v>
      </c>
      <c r="J152" s="178" t="s">
        <v>67</v>
      </c>
    </row>
    <row r="153" spans="1:10" ht="47.25" x14ac:dyDescent="0.25">
      <c r="A153" s="178">
        <f>+A152+1</f>
        <v>5</v>
      </c>
      <c r="B153" s="28" t="s">
        <v>488</v>
      </c>
      <c r="C153" s="178" t="s">
        <v>766</v>
      </c>
      <c r="D153" s="178">
        <v>150</v>
      </c>
      <c r="E153" s="178" t="s">
        <v>120</v>
      </c>
      <c r="F153" s="178" t="s">
        <v>767</v>
      </c>
      <c r="G153" s="178">
        <v>202330739</v>
      </c>
      <c r="H153" s="92">
        <v>3332428.9879999999</v>
      </c>
      <c r="I153" s="92">
        <v>2643897.7709999997</v>
      </c>
      <c r="J153" s="178" t="s">
        <v>67</v>
      </c>
    </row>
    <row r="154" spans="1:10" ht="47.25" x14ac:dyDescent="0.25">
      <c r="A154" s="178">
        <f>+A153+1</f>
        <v>6</v>
      </c>
      <c r="B154" s="28" t="s">
        <v>488</v>
      </c>
      <c r="C154" s="178" t="s">
        <v>768</v>
      </c>
      <c r="D154" s="178">
        <v>120</v>
      </c>
      <c r="E154" s="178" t="s">
        <v>120</v>
      </c>
      <c r="F154" s="178" t="s">
        <v>769</v>
      </c>
      <c r="G154" s="178">
        <v>301108875</v>
      </c>
      <c r="H154" s="92">
        <v>2765978.4960000003</v>
      </c>
      <c r="I154" s="92">
        <v>2626587.5259999996</v>
      </c>
      <c r="J154" s="178" t="s">
        <v>67</v>
      </c>
    </row>
    <row r="155" spans="1:10" x14ac:dyDescent="0.25">
      <c r="A155" s="173">
        <v>1</v>
      </c>
      <c r="B155" s="271" t="s">
        <v>1153</v>
      </c>
      <c r="C155" s="272"/>
      <c r="D155" s="181">
        <f>+D156</f>
        <v>150</v>
      </c>
      <c r="E155" s="173"/>
      <c r="F155" s="173"/>
      <c r="G155" s="173"/>
      <c r="H155" s="215">
        <f>+H156</f>
        <v>3706710</v>
      </c>
      <c r="I155" s="215">
        <f>+I156</f>
        <v>3517747.4840000002</v>
      </c>
      <c r="J155" s="214"/>
    </row>
    <row r="156" spans="1:10" ht="47.25" x14ac:dyDescent="0.25">
      <c r="A156" s="178">
        <v>1</v>
      </c>
      <c r="B156" s="178" t="s">
        <v>488</v>
      </c>
      <c r="C156" s="178" t="s">
        <v>1154</v>
      </c>
      <c r="D156" s="178">
        <v>150</v>
      </c>
      <c r="E156" s="178" t="s">
        <v>120</v>
      </c>
      <c r="F156" s="178" t="s">
        <v>1155</v>
      </c>
      <c r="G156" s="178">
        <v>301710888</v>
      </c>
      <c r="H156" s="92">
        <f>3706.71*1000</f>
        <v>3706710</v>
      </c>
      <c r="I156" s="92">
        <v>3517747.4840000002</v>
      </c>
      <c r="J156" s="178" t="s">
        <v>67</v>
      </c>
    </row>
    <row r="157" spans="1:10" x14ac:dyDescent="0.25">
      <c r="A157" s="13">
        <f>+A158+A160</f>
        <v>15</v>
      </c>
      <c r="B157" s="14" t="s">
        <v>520</v>
      </c>
      <c r="C157" s="13"/>
      <c r="D157" s="27">
        <f>+D158+D160</f>
        <v>1800</v>
      </c>
      <c r="E157" s="13"/>
      <c r="F157" s="13"/>
      <c r="G157" s="27"/>
      <c r="H157" s="27">
        <f>+H158+H160</f>
        <v>46580546.202000007</v>
      </c>
      <c r="I157" s="27">
        <f>+I158+I160</f>
        <v>44177871.699000001</v>
      </c>
      <c r="J157" s="13"/>
    </row>
    <row r="158" spans="1:10" x14ac:dyDescent="0.25">
      <c r="A158" s="61">
        <v>1</v>
      </c>
      <c r="B158" s="61"/>
      <c r="C158" s="6" t="s">
        <v>521</v>
      </c>
      <c r="D158" s="181">
        <f>SUM(D159:D159)</f>
        <v>120</v>
      </c>
      <c r="E158" s="61"/>
      <c r="F158" s="61"/>
      <c r="G158" s="181"/>
      <c r="H158" s="181">
        <f>+H159</f>
        <v>3484451.1090000002</v>
      </c>
      <c r="I158" s="181">
        <f>SUM(I159:I159)</f>
        <v>3310228.6949999998</v>
      </c>
      <c r="J158" s="61"/>
    </row>
    <row r="159" spans="1:10" ht="47.25" x14ac:dyDescent="0.25">
      <c r="A159" s="9">
        <v>1</v>
      </c>
      <c r="B159" s="28" t="s">
        <v>522</v>
      </c>
      <c r="C159" s="178" t="s">
        <v>523</v>
      </c>
      <c r="D159" s="29">
        <v>120</v>
      </c>
      <c r="E159" s="178" t="s">
        <v>120</v>
      </c>
      <c r="F159" s="178" t="s">
        <v>524</v>
      </c>
      <c r="G159" s="29">
        <v>301178576</v>
      </c>
      <c r="H159" s="29">
        <v>3484451.1090000002</v>
      </c>
      <c r="I159" s="29">
        <v>3310228.6949999998</v>
      </c>
      <c r="J159" s="178" t="s">
        <v>67</v>
      </c>
    </row>
    <row r="160" spans="1:10" x14ac:dyDescent="0.25">
      <c r="A160" s="61">
        <v>14</v>
      </c>
      <c r="B160" s="173"/>
      <c r="C160" s="6" t="s">
        <v>49</v>
      </c>
      <c r="D160" s="181">
        <f>SUM(D161:D174)</f>
        <v>1680</v>
      </c>
      <c r="E160" s="173"/>
      <c r="F160" s="173"/>
      <c r="G160" s="181"/>
      <c r="H160" s="181">
        <f>SUM(H161:H174)</f>
        <v>43096095.09300001</v>
      </c>
      <c r="I160" s="181">
        <f>SUM(I161:I174)</f>
        <v>40867643.004000001</v>
      </c>
      <c r="J160" s="173" t="s">
        <v>202</v>
      </c>
    </row>
    <row r="161" spans="1:10" ht="63" x14ac:dyDescent="0.25">
      <c r="A161" s="9">
        <v>1</v>
      </c>
      <c r="B161" s="28" t="s">
        <v>522</v>
      </c>
      <c r="C161" s="178" t="s">
        <v>525</v>
      </c>
      <c r="D161" s="29">
        <v>120</v>
      </c>
      <c r="E161" s="178" t="s">
        <v>120</v>
      </c>
      <c r="F161" s="178" t="s">
        <v>526</v>
      </c>
      <c r="G161" s="29">
        <v>203602231</v>
      </c>
      <c r="H161" s="29">
        <v>3268809.4329999997</v>
      </c>
      <c r="I161" s="29">
        <v>3105369</v>
      </c>
      <c r="J161" s="178" t="s">
        <v>67</v>
      </c>
    </row>
    <row r="162" spans="1:10" ht="63" x14ac:dyDescent="0.25">
      <c r="A162" s="9">
        <f>+A161+1</f>
        <v>2</v>
      </c>
      <c r="B162" s="28" t="s">
        <v>522</v>
      </c>
      <c r="C162" s="178" t="s">
        <v>527</v>
      </c>
      <c r="D162" s="29">
        <v>90</v>
      </c>
      <c r="E162" s="178" t="s">
        <v>120</v>
      </c>
      <c r="F162" s="178" t="s">
        <v>528</v>
      </c>
      <c r="G162" s="29">
        <v>205786699</v>
      </c>
      <c r="H162" s="29">
        <v>2864251.7120000003</v>
      </c>
      <c r="I162" s="29">
        <v>2721039</v>
      </c>
      <c r="J162" s="178" t="s">
        <v>67</v>
      </c>
    </row>
    <row r="163" spans="1:10" ht="63" x14ac:dyDescent="0.25">
      <c r="A163" s="9">
        <f t="shared" ref="A163:A174" si="10">+A162+1</f>
        <v>3</v>
      </c>
      <c r="B163" s="28" t="s">
        <v>522</v>
      </c>
      <c r="C163" s="178" t="s">
        <v>529</v>
      </c>
      <c r="D163" s="29">
        <v>90</v>
      </c>
      <c r="E163" s="178" t="s">
        <v>120</v>
      </c>
      <c r="F163" s="178" t="s">
        <v>530</v>
      </c>
      <c r="G163" s="29">
        <v>205786699</v>
      </c>
      <c r="H163" s="29">
        <v>2569539.5579999997</v>
      </c>
      <c r="I163" s="29">
        <v>2441063</v>
      </c>
      <c r="J163" s="178" t="s">
        <v>67</v>
      </c>
    </row>
    <row r="164" spans="1:10" ht="47.25" x14ac:dyDescent="0.25">
      <c r="A164" s="9">
        <f t="shared" si="10"/>
        <v>4</v>
      </c>
      <c r="B164" s="28" t="s">
        <v>522</v>
      </c>
      <c r="C164" s="178" t="s">
        <v>531</v>
      </c>
      <c r="D164" s="29">
        <v>120</v>
      </c>
      <c r="E164" s="178" t="s">
        <v>120</v>
      </c>
      <c r="F164" s="178" t="s">
        <v>532</v>
      </c>
      <c r="G164" s="29">
        <v>202857176</v>
      </c>
      <c r="H164" s="29">
        <v>2865041.2970000003</v>
      </c>
      <c r="I164" s="29">
        <v>2721789</v>
      </c>
      <c r="J164" s="178" t="s">
        <v>67</v>
      </c>
    </row>
    <row r="165" spans="1:10" ht="47.25" x14ac:dyDescent="0.25">
      <c r="A165" s="9">
        <f t="shared" si="10"/>
        <v>5</v>
      </c>
      <c r="B165" s="28" t="s">
        <v>522</v>
      </c>
      <c r="C165" s="178" t="s">
        <v>533</v>
      </c>
      <c r="D165" s="29">
        <v>120</v>
      </c>
      <c r="E165" s="78" t="s">
        <v>120</v>
      </c>
      <c r="F165" s="17" t="s">
        <v>534</v>
      </c>
      <c r="G165" s="29">
        <v>301103219</v>
      </c>
      <c r="H165" s="29">
        <v>2965841.1350000002</v>
      </c>
      <c r="I165" s="29">
        <v>2807091</v>
      </c>
      <c r="J165" s="178" t="s">
        <v>67</v>
      </c>
    </row>
    <row r="166" spans="1:10" ht="47.25" x14ac:dyDescent="0.25">
      <c r="A166" s="9">
        <f t="shared" si="10"/>
        <v>6</v>
      </c>
      <c r="B166" s="28" t="s">
        <v>522</v>
      </c>
      <c r="C166" s="178" t="s">
        <v>535</v>
      </c>
      <c r="D166" s="29">
        <v>120</v>
      </c>
      <c r="E166" s="78" t="s">
        <v>120</v>
      </c>
      <c r="F166" s="17" t="s">
        <v>536</v>
      </c>
      <c r="G166" s="29">
        <v>204828724</v>
      </c>
      <c r="H166" s="29">
        <v>3115772.3820000002</v>
      </c>
      <c r="I166" s="29">
        <v>2959984</v>
      </c>
      <c r="J166" s="178" t="s">
        <v>67</v>
      </c>
    </row>
    <row r="167" spans="1:10" ht="47.25" x14ac:dyDescent="0.25">
      <c r="A167" s="9">
        <f t="shared" si="10"/>
        <v>7</v>
      </c>
      <c r="B167" s="28" t="s">
        <v>522</v>
      </c>
      <c r="C167" s="178" t="s">
        <v>537</v>
      </c>
      <c r="D167" s="29">
        <v>150</v>
      </c>
      <c r="E167" s="78" t="s">
        <v>120</v>
      </c>
      <c r="F167" s="17" t="s">
        <v>538</v>
      </c>
      <c r="G167" s="29">
        <v>303909613</v>
      </c>
      <c r="H167" s="29">
        <v>3605931.9420000003</v>
      </c>
      <c r="I167" s="29">
        <v>3425635</v>
      </c>
      <c r="J167" s="178" t="s">
        <v>67</v>
      </c>
    </row>
    <row r="168" spans="1:10" ht="63" x14ac:dyDescent="0.25">
      <c r="A168" s="9">
        <f t="shared" si="10"/>
        <v>8</v>
      </c>
      <c r="B168" s="28" t="s">
        <v>522</v>
      </c>
      <c r="C168" s="178" t="s">
        <v>539</v>
      </c>
      <c r="D168" s="29">
        <v>150</v>
      </c>
      <c r="E168" s="78" t="s">
        <v>120</v>
      </c>
      <c r="F168" s="17" t="s">
        <v>540</v>
      </c>
      <c r="G168" s="29">
        <v>301446890</v>
      </c>
      <c r="H168" s="29">
        <v>3394065.4040000001</v>
      </c>
      <c r="I168" s="29">
        <v>3224361.8560000001</v>
      </c>
      <c r="J168" s="178" t="s">
        <v>67</v>
      </c>
    </row>
    <row r="169" spans="1:10" ht="47.25" x14ac:dyDescent="0.25">
      <c r="A169" s="9">
        <f t="shared" si="10"/>
        <v>9</v>
      </c>
      <c r="B169" s="28" t="s">
        <v>522</v>
      </c>
      <c r="C169" s="178" t="s">
        <v>541</v>
      </c>
      <c r="D169" s="29">
        <v>120</v>
      </c>
      <c r="E169" s="78" t="s">
        <v>120</v>
      </c>
      <c r="F169" s="17" t="s">
        <v>542</v>
      </c>
      <c r="G169" s="29">
        <v>303943715</v>
      </c>
      <c r="H169" s="29">
        <v>3094748.9179999996</v>
      </c>
      <c r="I169" s="29">
        <v>2940011</v>
      </c>
      <c r="J169" s="178" t="s">
        <v>67</v>
      </c>
    </row>
    <row r="170" spans="1:10" ht="47.25" x14ac:dyDescent="0.25">
      <c r="A170" s="9">
        <f t="shared" si="10"/>
        <v>10</v>
      </c>
      <c r="B170" s="28" t="s">
        <v>522</v>
      </c>
      <c r="C170" s="178" t="s">
        <v>543</v>
      </c>
      <c r="D170" s="29">
        <v>90</v>
      </c>
      <c r="E170" s="78" t="s">
        <v>120</v>
      </c>
      <c r="F170" s="17" t="s">
        <v>544</v>
      </c>
      <c r="G170" s="29">
        <v>300790711</v>
      </c>
      <c r="H170" s="29">
        <v>2580326.5789999999</v>
      </c>
      <c r="I170" s="29">
        <v>2451310</v>
      </c>
      <c r="J170" s="178" t="s">
        <v>67</v>
      </c>
    </row>
    <row r="171" spans="1:10" ht="47.25" x14ac:dyDescent="0.25">
      <c r="A171" s="9">
        <f t="shared" si="10"/>
        <v>11</v>
      </c>
      <c r="B171" s="28" t="s">
        <v>522</v>
      </c>
      <c r="C171" s="178" t="s">
        <v>545</v>
      </c>
      <c r="D171" s="29">
        <v>90</v>
      </c>
      <c r="E171" s="78" t="s">
        <v>120</v>
      </c>
      <c r="F171" s="17" t="s">
        <v>546</v>
      </c>
      <c r="G171" s="29">
        <v>204771552</v>
      </c>
      <c r="H171" s="29">
        <v>2596547.33</v>
      </c>
      <c r="I171" s="29">
        <v>2466720</v>
      </c>
      <c r="J171" s="178" t="s">
        <v>67</v>
      </c>
    </row>
    <row r="172" spans="1:10" ht="47.25" x14ac:dyDescent="0.25">
      <c r="A172" s="9">
        <f t="shared" si="10"/>
        <v>12</v>
      </c>
      <c r="B172" s="28" t="s">
        <v>522</v>
      </c>
      <c r="C172" s="178" t="s">
        <v>547</v>
      </c>
      <c r="D172" s="29">
        <v>180</v>
      </c>
      <c r="E172" s="78" t="s">
        <v>120</v>
      </c>
      <c r="F172" s="17" t="s">
        <v>548</v>
      </c>
      <c r="G172" s="29">
        <v>304561351</v>
      </c>
      <c r="H172" s="29">
        <v>3902088.8470000001</v>
      </c>
      <c r="I172" s="29">
        <v>3706984</v>
      </c>
      <c r="J172" s="178" t="s">
        <v>67</v>
      </c>
    </row>
    <row r="173" spans="1:10" ht="47.25" x14ac:dyDescent="0.25">
      <c r="A173" s="9">
        <f t="shared" si="10"/>
        <v>13</v>
      </c>
      <c r="B173" s="28" t="s">
        <v>522</v>
      </c>
      <c r="C173" s="178" t="s">
        <v>549</v>
      </c>
      <c r="D173" s="29">
        <v>120</v>
      </c>
      <c r="E173" s="78" t="s">
        <v>120</v>
      </c>
      <c r="F173" s="17" t="s">
        <v>550</v>
      </c>
      <c r="G173" s="29">
        <v>302155754</v>
      </c>
      <c r="H173" s="29">
        <v>2985853.5789999999</v>
      </c>
      <c r="I173" s="29">
        <v>2836560.932</v>
      </c>
      <c r="J173" s="178" t="s">
        <v>67</v>
      </c>
    </row>
    <row r="174" spans="1:10" ht="47.25" x14ac:dyDescent="0.25">
      <c r="A174" s="9">
        <f t="shared" si="10"/>
        <v>14</v>
      </c>
      <c r="B174" s="28" t="s">
        <v>522</v>
      </c>
      <c r="C174" s="178" t="s">
        <v>551</v>
      </c>
      <c r="D174" s="29">
        <v>120</v>
      </c>
      <c r="E174" s="78" t="s">
        <v>120</v>
      </c>
      <c r="F174" s="17" t="s">
        <v>552</v>
      </c>
      <c r="G174" s="29">
        <v>203660629</v>
      </c>
      <c r="H174" s="29">
        <v>3287276.977</v>
      </c>
      <c r="I174" s="29">
        <v>3059725.216</v>
      </c>
      <c r="J174" s="178" t="s">
        <v>67</v>
      </c>
    </row>
    <row r="175" spans="1:10" x14ac:dyDescent="0.25">
      <c r="A175" s="13">
        <f>+A176+A179+A182</f>
        <v>13</v>
      </c>
      <c r="B175" s="12" t="s">
        <v>141</v>
      </c>
      <c r="C175" s="13"/>
      <c r="D175" s="11">
        <f>+D176+D179+D182</f>
        <v>2065</v>
      </c>
      <c r="E175" s="13"/>
      <c r="F175" s="13"/>
      <c r="G175" s="13"/>
      <c r="H175" s="11">
        <f>+H176+H179+H182</f>
        <v>59598635.5</v>
      </c>
      <c r="I175" s="11">
        <f>+I176+I179+I182</f>
        <v>56576940.062849998</v>
      </c>
      <c r="J175" s="12"/>
    </row>
    <row r="176" spans="1:10" x14ac:dyDescent="0.25">
      <c r="A176" s="61">
        <v>2</v>
      </c>
      <c r="B176" s="271" t="s">
        <v>49</v>
      </c>
      <c r="C176" s="272"/>
      <c r="D176" s="94">
        <f>SUM(D177:D178)</f>
        <v>535</v>
      </c>
      <c r="E176" s="61"/>
      <c r="F176" s="61"/>
      <c r="G176" s="61"/>
      <c r="H176" s="94">
        <f>SUM(H177:H178)</f>
        <v>12917365.161</v>
      </c>
      <c r="I176" s="94">
        <f>SUM(I177:I178)</f>
        <v>12229737.056400001</v>
      </c>
      <c r="J176" s="61"/>
    </row>
    <row r="177" spans="1:10" ht="47.25" x14ac:dyDescent="0.25">
      <c r="A177" s="9">
        <v>1</v>
      </c>
      <c r="B177" s="28" t="s">
        <v>142</v>
      </c>
      <c r="C177" s="178" t="s">
        <v>143</v>
      </c>
      <c r="D177" s="82">
        <v>150</v>
      </c>
      <c r="E177" s="78" t="s">
        <v>123</v>
      </c>
      <c r="F177" s="17" t="s">
        <v>144</v>
      </c>
      <c r="G177" s="178">
        <v>303731195</v>
      </c>
      <c r="H177" s="18">
        <v>3705174.0580000002</v>
      </c>
      <c r="I177" s="8">
        <v>3519827.2560000001</v>
      </c>
      <c r="J177" s="178" t="s">
        <v>67</v>
      </c>
    </row>
    <row r="178" spans="1:10" ht="47.25" x14ac:dyDescent="0.25">
      <c r="A178" s="9">
        <f>+A177+1</f>
        <v>2</v>
      </c>
      <c r="B178" s="28" t="s">
        <v>142</v>
      </c>
      <c r="C178" s="178" t="s">
        <v>145</v>
      </c>
      <c r="D178" s="82">
        <v>385</v>
      </c>
      <c r="E178" s="78" t="s">
        <v>123</v>
      </c>
      <c r="F178" s="17" t="s">
        <v>146</v>
      </c>
      <c r="G178" s="178">
        <v>305093499</v>
      </c>
      <c r="H178" s="18">
        <v>9212191.1030000001</v>
      </c>
      <c r="I178" s="8">
        <v>8709909.8004000001</v>
      </c>
      <c r="J178" s="178" t="s">
        <v>67</v>
      </c>
    </row>
    <row r="179" spans="1:10" x14ac:dyDescent="0.25">
      <c r="A179" s="48">
        <v>2</v>
      </c>
      <c r="B179" s="273" t="s">
        <v>275</v>
      </c>
      <c r="C179" s="274"/>
      <c r="D179" s="94">
        <f>SUM(D180:D181)</f>
        <v>270</v>
      </c>
      <c r="E179" s="6"/>
      <c r="F179" s="17"/>
      <c r="G179" s="178"/>
      <c r="H179" s="94">
        <f>SUM(H180:H181)</f>
        <v>9252542.5219999999</v>
      </c>
      <c r="I179" s="94">
        <f>SUM(I180:I181)</f>
        <v>8789915</v>
      </c>
      <c r="J179" s="8"/>
    </row>
    <row r="180" spans="1:10" ht="47.25" x14ac:dyDescent="0.25">
      <c r="A180" s="9">
        <v>1</v>
      </c>
      <c r="B180" s="28" t="s">
        <v>142</v>
      </c>
      <c r="C180" s="33" t="s">
        <v>553</v>
      </c>
      <c r="D180" s="97">
        <v>150</v>
      </c>
      <c r="E180" s="9" t="s">
        <v>120</v>
      </c>
      <c r="F180" s="55" t="s">
        <v>554</v>
      </c>
      <c r="G180" s="98">
        <v>302235662</v>
      </c>
      <c r="H180" s="99">
        <v>5058966.6960000005</v>
      </c>
      <c r="I180" s="8">
        <v>4806018</v>
      </c>
      <c r="J180" s="178" t="s">
        <v>67</v>
      </c>
    </row>
    <row r="181" spans="1:10" ht="47.25" x14ac:dyDescent="0.25">
      <c r="A181" s="9">
        <f>+A180+1</f>
        <v>2</v>
      </c>
      <c r="B181" s="28" t="s">
        <v>142</v>
      </c>
      <c r="C181" s="33" t="s">
        <v>555</v>
      </c>
      <c r="D181" s="97">
        <v>120</v>
      </c>
      <c r="E181" s="9" t="s">
        <v>120</v>
      </c>
      <c r="F181" s="55" t="s">
        <v>556</v>
      </c>
      <c r="G181" s="98">
        <v>302814812</v>
      </c>
      <c r="H181" s="99">
        <v>4193575.8259999999</v>
      </c>
      <c r="I181" s="8">
        <v>3983897</v>
      </c>
      <c r="J181" s="178" t="s">
        <v>67</v>
      </c>
    </row>
    <row r="182" spans="1:10" x14ac:dyDescent="0.25">
      <c r="A182" s="48">
        <v>9</v>
      </c>
      <c r="B182" s="271" t="s">
        <v>49</v>
      </c>
      <c r="C182" s="275"/>
      <c r="D182" s="173">
        <f>SUM(D183:D191)</f>
        <v>1260</v>
      </c>
      <c r="E182" s="173"/>
      <c r="F182" s="17"/>
      <c r="G182" s="178"/>
      <c r="H182" s="94">
        <f>SUM(H183:H191)</f>
        <v>37428727.817000002</v>
      </c>
      <c r="I182" s="94">
        <f>SUM(I183:I191)</f>
        <v>35557288.006449997</v>
      </c>
      <c r="J182" s="8"/>
    </row>
    <row r="183" spans="1:10" ht="47.25" x14ac:dyDescent="0.25">
      <c r="A183" s="9">
        <v>1</v>
      </c>
      <c r="B183" s="28" t="s">
        <v>142</v>
      </c>
      <c r="C183" s="178" t="s">
        <v>557</v>
      </c>
      <c r="D183" s="97">
        <v>120</v>
      </c>
      <c r="E183" s="9" t="s">
        <v>120</v>
      </c>
      <c r="F183" s="7" t="s">
        <v>558</v>
      </c>
      <c r="G183" s="98">
        <v>302709070</v>
      </c>
      <c r="H183" s="99">
        <v>3739399.77</v>
      </c>
      <c r="I183" s="99">
        <v>3552429.7820000001</v>
      </c>
      <c r="J183" s="178" t="s">
        <v>67</v>
      </c>
    </row>
    <row r="184" spans="1:10" ht="47.25" x14ac:dyDescent="0.25">
      <c r="A184" s="9">
        <f>+A183+1</f>
        <v>2</v>
      </c>
      <c r="B184" s="28" t="s">
        <v>142</v>
      </c>
      <c r="C184" s="178" t="s">
        <v>559</v>
      </c>
      <c r="D184" s="97">
        <v>120</v>
      </c>
      <c r="E184" s="9" t="s">
        <v>120</v>
      </c>
      <c r="F184" s="7" t="s">
        <v>560</v>
      </c>
      <c r="G184" s="98">
        <v>305405052</v>
      </c>
      <c r="H184" s="99">
        <v>3608585.1910000001</v>
      </c>
      <c r="I184" s="99">
        <v>3428155.932</v>
      </c>
      <c r="J184" s="178" t="s">
        <v>67</v>
      </c>
    </row>
    <row r="185" spans="1:10" ht="47.25" x14ac:dyDescent="0.25">
      <c r="A185" s="9">
        <f t="shared" ref="A185:A191" si="11">+A184+1</f>
        <v>3</v>
      </c>
      <c r="B185" s="28" t="s">
        <v>142</v>
      </c>
      <c r="C185" s="178" t="s">
        <v>561</v>
      </c>
      <c r="D185" s="97">
        <v>180</v>
      </c>
      <c r="E185" s="9" t="s">
        <v>120</v>
      </c>
      <c r="F185" s="7" t="s">
        <v>562</v>
      </c>
      <c r="G185" s="98">
        <v>301465077</v>
      </c>
      <c r="H185" s="99">
        <v>5456975.6299999999</v>
      </c>
      <c r="I185" s="99">
        <v>5184126.8490000004</v>
      </c>
      <c r="J185" s="178" t="s">
        <v>67</v>
      </c>
    </row>
    <row r="186" spans="1:10" ht="47.25" x14ac:dyDescent="0.25">
      <c r="A186" s="9">
        <f t="shared" si="11"/>
        <v>4</v>
      </c>
      <c r="B186" s="28" t="s">
        <v>142</v>
      </c>
      <c r="C186" s="178" t="s">
        <v>563</v>
      </c>
      <c r="D186" s="97">
        <v>150</v>
      </c>
      <c r="E186" s="9" t="s">
        <v>120</v>
      </c>
      <c r="F186" s="7" t="s">
        <v>560</v>
      </c>
      <c r="G186" s="98">
        <v>305405052</v>
      </c>
      <c r="H186" s="99">
        <v>4170132.071</v>
      </c>
      <c r="I186" s="99">
        <v>3961625</v>
      </c>
      <c r="J186" s="178" t="s">
        <v>67</v>
      </c>
    </row>
    <row r="187" spans="1:10" ht="47.25" x14ac:dyDescent="0.25">
      <c r="A187" s="9">
        <f t="shared" si="11"/>
        <v>5</v>
      </c>
      <c r="B187" s="28" t="s">
        <v>142</v>
      </c>
      <c r="C187" s="178" t="s">
        <v>564</v>
      </c>
      <c r="D187" s="97">
        <v>150</v>
      </c>
      <c r="E187" s="9" t="s">
        <v>120</v>
      </c>
      <c r="F187" s="7" t="s">
        <v>556</v>
      </c>
      <c r="G187" s="98">
        <v>302814812</v>
      </c>
      <c r="H187" s="99">
        <v>4247266.4050000003</v>
      </c>
      <c r="I187" s="99">
        <v>4034903</v>
      </c>
      <c r="J187" s="178" t="s">
        <v>67</v>
      </c>
    </row>
    <row r="188" spans="1:10" ht="47.25" x14ac:dyDescent="0.25">
      <c r="A188" s="9">
        <f t="shared" si="11"/>
        <v>6</v>
      </c>
      <c r="B188" s="28" t="s">
        <v>142</v>
      </c>
      <c r="C188" s="178" t="s">
        <v>565</v>
      </c>
      <c r="D188" s="97">
        <v>150</v>
      </c>
      <c r="E188" s="9" t="s">
        <v>120</v>
      </c>
      <c r="F188" s="7" t="s">
        <v>566</v>
      </c>
      <c r="G188" s="98">
        <v>303426835</v>
      </c>
      <c r="H188" s="99">
        <v>4822000.01</v>
      </c>
      <c r="I188" s="99">
        <v>4580900</v>
      </c>
      <c r="J188" s="178" t="s">
        <v>67</v>
      </c>
    </row>
    <row r="189" spans="1:10" ht="47.25" x14ac:dyDescent="0.25">
      <c r="A189" s="9">
        <f t="shared" si="11"/>
        <v>7</v>
      </c>
      <c r="B189" s="28" t="s">
        <v>142</v>
      </c>
      <c r="C189" s="178" t="s">
        <v>567</v>
      </c>
      <c r="D189" s="178">
        <v>150</v>
      </c>
      <c r="E189" s="9" t="s">
        <v>120</v>
      </c>
      <c r="F189" s="7" t="s">
        <v>568</v>
      </c>
      <c r="G189" s="98">
        <v>200323028</v>
      </c>
      <c r="H189" s="99">
        <v>4400000</v>
      </c>
      <c r="I189" s="99">
        <v>4180000</v>
      </c>
      <c r="J189" s="178" t="s">
        <v>67</v>
      </c>
    </row>
    <row r="190" spans="1:10" ht="47.25" x14ac:dyDescent="0.25">
      <c r="A190" s="9">
        <f t="shared" si="11"/>
        <v>8</v>
      </c>
      <c r="B190" s="28" t="s">
        <v>142</v>
      </c>
      <c r="C190" s="178" t="s">
        <v>770</v>
      </c>
      <c r="D190" s="178">
        <v>120</v>
      </c>
      <c r="E190" s="9" t="s">
        <v>120</v>
      </c>
      <c r="F190" s="206" t="s">
        <v>771</v>
      </c>
      <c r="G190" s="207">
        <v>303219245</v>
      </c>
      <c r="H190" s="208">
        <v>3097142.9079999998</v>
      </c>
      <c r="I190" s="99">
        <v>2942282.9024499999</v>
      </c>
      <c r="J190" s="178" t="s">
        <v>67</v>
      </c>
    </row>
    <row r="191" spans="1:10" ht="47.25" x14ac:dyDescent="0.25">
      <c r="A191" s="9">
        <f t="shared" si="11"/>
        <v>9</v>
      </c>
      <c r="B191" s="28" t="s">
        <v>142</v>
      </c>
      <c r="C191" s="178" t="s">
        <v>772</v>
      </c>
      <c r="D191" s="178">
        <v>120</v>
      </c>
      <c r="E191" s="9" t="s">
        <v>120</v>
      </c>
      <c r="F191" s="206" t="s">
        <v>773</v>
      </c>
      <c r="G191" s="207">
        <v>301922624</v>
      </c>
      <c r="H191" s="208">
        <v>3887225.8319999999</v>
      </c>
      <c r="I191" s="99">
        <v>3692864.5410000002</v>
      </c>
      <c r="J191" s="178" t="s">
        <v>67</v>
      </c>
    </row>
    <row r="192" spans="1:10" x14ac:dyDescent="0.25">
      <c r="A192" s="49">
        <f>+A193</f>
        <v>44</v>
      </c>
      <c r="B192" s="35" t="s">
        <v>147</v>
      </c>
      <c r="C192" s="50"/>
      <c r="D192" s="37">
        <f>+D193</f>
        <v>6630</v>
      </c>
      <c r="E192" s="50"/>
      <c r="F192" s="50"/>
      <c r="G192" s="37"/>
      <c r="H192" s="37">
        <f>+H193</f>
        <v>119558723.40000001</v>
      </c>
      <c r="I192" s="37">
        <f>+I193</f>
        <v>104606476</v>
      </c>
      <c r="J192" s="50"/>
    </row>
    <row r="193" spans="1:10" x14ac:dyDescent="0.25">
      <c r="A193" s="51">
        <v>44</v>
      </c>
      <c r="B193" s="51" t="s">
        <v>735</v>
      </c>
      <c r="C193" s="15" t="s">
        <v>149</v>
      </c>
      <c r="D193" s="40">
        <f>SUM(D194:D237)</f>
        <v>6630</v>
      </c>
      <c r="E193" s="51" t="s">
        <v>735</v>
      </c>
      <c r="F193" s="51" t="s">
        <v>735</v>
      </c>
      <c r="G193" s="40" t="s">
        <v>735</v>
      </c>
      <c r="H193" s="40">
        <f>SUM(H194:H237)</f>
        <v>119558723.40000001</v>
      </c>
      <c r="I193" s="40">
        <f>SUM(I194:I237)</f>
        <v>104606476</v>
      </c>
      <c r="J193" s="51" t="s">
        <v>735</v>
      </c>
    </row>
    <row r="194" spans="1:10" ht="47.25" x14ac:dyDescent="0.25">
      <c r="A194" s="52">
        <v>1</v>
      </c>
      <c r="B194" s="42" t="s">
        <v>148</v>
      </c>
      <c r="C194" s="41" t="s">
        <v>150</v>
      </c>
      <c r="D194" s="43">
        <v>150</v>
      </c>
      <c r="E194" s="79" t="s">
        <v>151</v>
      </c>
      <c r="F194" s="100" t="s">
        <v>152</v>
      </c>
      <c r="G194" s="55">
        <v>301055089</v>
      </c>
      <c r="H194" s="208">
        <v>976100</v>
      </c>
      <c r="I194" s="208">
        <v>976100</v>
      </c>
      <c r="J194" s="178" t="s">
        <v>67</v>
      </c>
    </row>
    <row r="195" spans="1:10" ht="47.25" x14ac:dyDescent="0.25">
      <c r="A195" s="52">
        <f>+A194+1</f>
        <v>2</v>
      </c>
      <c r="B195" s="42" t="s">
        <v>148</v>
      </c>
      <c r="C195" s="41" t="s">
        <v>153</v>
      </c>
      <c r="D195" s="43">
        <v>210</v>
      </c>
      <c r="E195" s="79" t="s">
        <v>151</v>
      </c>
      <c r="F195" s="100" t="s">
        <v>154</v>
      </c>
      <c r="G195" s="55">
        <v>306094719</v>
      </c>
      <c r="H195" s="208">
        <v>810500</v>
      </c>
      <c r="I195" s="208">
        <v>810500</v>
      </c>
      <c r="J195" s="178" t="s">
        <v>67</v>
      </c>
    </row>
    <row r="196" spans="1:10" ht="47.25" x14ac:dyDescent="0.25">
      <c r="A196" s="52">
        <f t="shared" ref="A196:A236" si="12">+A195+1</f>
        <v>3</v>
      </c>
      <c r="B196" s="42" t="s">
        <v>148</v>
      </c>
      <c r="C196" s="41" t="s">
        <v>155</v>
      </c>
      <c r="D196" s="43">
        <v>120</v>
      </c>
      <c r="E196" s="79" t="s">
        <v>151</v>
      </c>
      <c r="F196" s="100" t="s">
        <v>156</v>
      </c>
      <c r="G196" s="55">
        <v>301695504</v>
      </c>
      <c r="H196" s="208">
        <v>550000</v>
      </c>
      <c r="I196" s="208">
        <v>550000</v>
      </c>
      <c r="J196" s="178" t="s">
        <v>67</v>
      </c>
    </row>
    <row r="197" spans="1:10" ht="47.25" x14ac:dyDescent="0.25">
      <c r="A197" s="52">
        <f t="shared" si="12"/>
        <v>4</v>
      </c>
      <c r="B197" s="42" t="s">
        <v>148</v>
      </c>
      <c r="C197" s="41" t="s">
        <v>157</v>
      </c>
      <c r="D197" s="43">
        <v>120</v>
      </c>
      <c r="E197" s="79" t="s">
        <v>151</v>
      </c>
      <c r="F197" s="100" t="s">
        <v>158</v>
      </c>
      <c r="G197" s="55">
        <v>305330091</v>
      </c>
      <c r="H197" s="208">
        <v>459600</v>
      </c>
      <c r="I197" s="208">
        <v>459600</v>
      </c>
      <c r="J197" s="178" t="s">
        <v>67</v>
      </c>
    </row>
    <row r="198" spans="1:10" ht="47.25" x14ac:dyDescent="0.25">
      <c r="A198" s="52">
        <f t="shared" si="12"/>
        <v>5</v>
      </c>
      <c r="B198" s="42" t="s">
        <v>148</v>
      </c>
      <c r="C198" s="41" t="s">
        <v>159</v>
      </c>
      <c r="D198" s="43">
        <v>120</v>
      </c>
      <c r="E198" s="79" t="s">
        <v>151</v>
      </c>
      <c r="F198" s="100" t="s">
        <v>160</v>
      </c>
      <c r="G198" s="55">
        <v>301708065</v>
      </c>
      <c r="H198" s="208">
        <v>463300</v>
      </c>
      <c r="I198" s="208">
        <v>463300</v>
      </c>
      <c r="J198" s="178" t="s">
        <v>67</v>
      </c>
    </row>
    <row r="199" spans="1:10" ht="47.25" x14ac:dyDescent="0.25">
      <c r="A199" s="52">
        <f t="shared" si="12"/>
        <v>6</v>
      </c>
      <c r="B199" s="42" t="s">
        <v>148</v>
      </c>
      <c r="C199" s="41" t="s">
        <v>161</v>
      </c>
      <c r="D199" s="43">
        <v>90</v>
      </c>
      <c r="E199" s="79" t="s">
        <v>151</v>
      </c>
      <c r="F199" s="100" t="s">
        <v>162</v>
      </c>
      <c r="G199" s="55">
        <v>302938894</v>
      </c>
      <c r="H199" s="208">
        <v>366500</v>
      </c>
      <c r="I199" s="208">
        <v>256730</v>
      </c>
      <c r="J199" s="178" t="s">
        <v>67</v>
      </c>
    </row>
    <row r="200" spans="1:10" ht="47.25" x14ac:dyDescent="0.25">
      <c r="A200" s="52">
        <f t="shared" si="12"/>
        <v>7</v>
      </c>
      <c r="B200" s="42" t="s">
        <v>148</v>
      </c>
      <c r="C200" s="41" t="s">
        <v>163</v>
      </c>
      <c r="D200" s="43">
        <v>120</v>
      </c>
      <c r="E200" s="79" t="s">
        <v>151</v>
      </c>
      <c r="F200" s="100" t="s">
        <v>164</v>
      </c>
      <c r="G200" s="55">
        <v>205835479</v>
      </c>
      <c r="H200" s="208">
        <v>480700</v>
      </c>
      <c r="I200" s="208">
        <v>480700</v>
      </c>
      <c r="J200" s="178" t="s">
        <v>67</v>
      </c>
    </row>
    <row r="201" spans="1:10" ht="47.25" x14ac:dyDescent="0.25">
      <c r="A201" s="52">
        <f t="shared" si="12"/>
        <v>8</v>
      </c>
      <c r="B201" s="42" t="s">
        <v>148</v>
      </c>
      <c r="C201" s="41" t="s">
        <v>165</v>
      </c>
      <c r="D201" s="43">
        <v>150</v>
      </c>
      <c r="E201" s="79" t="s">
        <v>151</v>
      </c>
      <c r="F201" s="100" t="s">
        <v>166</v>
      </c>
      <c r="G201" s="55">
        <v>305626102</v>
      </c>
      <c r="H201" s="208">
        <v>1711800</v>
      </c>
      <c r="I201" s="208">
        <v>1535500</v>
      </c>
      <c r="J201" s="178" t="s">
        <v>67</v>
      </c>
    </row>
    <row r="202" spans="1:10" ht="47.25" x14ac:dyDescent="0.25">
      <c r="A202" s="52">
        <f t="shared" si="12"/>
        <v>9</v>
      </c>
      <c r="B202" s="42" t="s">
        <v>148</v>
      </c>
      <c r="C202" s="41" t="s">
        <v>167</v>
      </c>
      <c r="D202" s="43">
        <v>120</v>
      </c>
      <c r="E202" s="79" t="s">
        <v>151</v>
      </c>
      <c r="F202" s="100" t="s">
        <v>168</v>
      </c>
      <c r="G202" s="55">
        <v>300563787</v>
      </c>
      <c r="H202" s="208">
        <v>462685</v>
      </c>
      <c r="I202" s="208">
        <v>462685</v>
      </c>
      <c r="J202" s="178" t="s">
        <v>67</v>
      </c>
    </row>
    <row r="203" spans="1:10" ht="47.25" x14ac:dyDescent="0.25">
      <c r="A203" s="52">
        <f t="shared" si="12"/>
        <v>10</v>
      </c>
      <c r="B203" s="42" t="s">
        <v>148</v>
      </c>
      <c r="C203" s="41" t="s">
        <v>169</v>
      </c>
      <c r="D203" s="43">
        <v>120</v>
      </c>
      <c r="E203" s="79" t="s">
        <v>151</v>
      </c>
      <c r="F203" s="100" t="s">
        <v>152</v>
      </c>
      <c r="G203" s="55">
        <v>301055089</v>
      </c>
      <c r="H203" s="208">
        <v>483985</v>
      </c>
      <c r="I203" s="208">
        <v>483984</v>
      </c>
      <c r="J203" s="178" t="s">
        <v>67</v>
      </c>
    </row>
    <row r="204" spans="1:10" ht="47.25" x14ac:dyDescent="0.25">
      <c r="A204" s="52">
        <f t="shared" si="12"/>
        <v>11</v>
      </c>
      <c r="B204" s="42" t="s">
        <v>148</v>
      </c>
      <c r="C204" s="41" t="s">
        <v>170</v>
      </c>
      <c r="D204" s="43">
        <v>120</v>
      </c>
      <c r="E204" s="79" t="s">
        <v>151</v>
      </c>
      <c r="F204" s="100" t="s">
        <v>171</v>
      </c>
      <c r="G204" s="55">
        <v>205533238</v>
      </c>
      <c r="H204" s="208">
        <v>530100</v>
      </c>
      <c r="I204" s="208">
        <v>369736</v>
      </c>
      <c r="J204" s="178" t="s">
        <v>67</v>
      </c>
    </row>
    <row r="205" spans="1:10" ht="47.25" x14ac:dyDescent="0.25">
      <c r="A205" s="52">
        <f t="shared" si="12"/>
        <v>12</v>
      </c>
      <c r="B205" s="42" t="s">
        <v>148</v>
      </c>
      <c r="C205" s="41" t="s">
        <v>172</v>
      </c>
      <c r="D205" s="43">
        <v>120</v>
      </c>
      <c r="E205" s="79" t="s">
        <v>151</v>
      </c>
      <c r="F205" s="100" t="s">
        <v>173</v>
      </c>
      <c r="G205" s="55">
        <v>306508889</v>
      </c>
      <c r="H205" s="208">
        <v>478200</v>
      </c>
      <c r="I205" s="208">
        <v>476000</v>
      </c>
      <c r="J205" s="178" t="s">
        <v>67</v>
      </c>
    </row>
    <row r="206" spans="1:10" ht="47.25" x14ac:dyDescent="0.25">
      <c r="A206" s="52">
        <f t="shared" si="12"/>
        <v>13</v>
      </c>
      <c r="B206" s="42" t="s">
        <v>148</v>
      </c>
      <c r="C206" s="41" t="s">
        <v>174</v>
      </c>
      <c r="D206" s="43">
        <v>120</v>
      </c>
      <c r="E206" s="79" t="s">
        <v>151</v>
      </c>
      <c r="F206" s="100" t="s">
        <v>175</v>
      </c>
      <c r="G206" s="55">
        <v>304946282</v>
      </c>
      <c r="H206" s="208">
        <v>418800</v>
      </c>
      <c r="I206" s="208">
        <v>418800</v>
      </c>
      <c r="J206" s="178" t="s">
        <v>67</v>
      </c>
    </row>
    <row r="207" spans="1:10" ht="47.25" x14ac:dyDescent="0.25">
      <c r="A207" s="52">
        <f t="shared" si="12"/>
        <v>14</v>
      </c>
      <c r="B207" s="42" t="s">
        <v>148</v>
      </c>
      <c r="C207" s="41" t="s">
        <v>176</v>
      </c>
      <c r="D207" s="43">
        <v>120</v>
      </c>
      <c r="E207" s="79" t="s">
        <v>151</v>
      </c>
      <c r="F207" s="100" t="s">
        <v>177</v>
      </c>
      <c r="G207" s="55">
        <v>301271969</v>
      </c>
      <c r="H207" s="208">
        <v>335700</v>
      </c>
      <c r="I207" s="208">
        <v>331700</v>
      </c>
      <c r="J207" s="178" t="s">
        <v>67</v>
      </c>
    </row>
    <row r="208" spans="1:10" ht="47.25" x14ac:dyDescent="0.25">
      <c r="A208" s="52">
        <f t="shared" si="12"/>
        <v>15</v>
      </c>
      <c r="B208" s="42" t="s">
        <v>148</v>
      </c>
      <c r="C208" s="41" t="s">
        <v>178</v>
      </c>
      <c r="D208" s="43">
        <v>210</v>
      </c>
      <c r="E208" s="79" t="s">
        <v>120</v>
      </c>
      <c r="F208" s="100" t="s">
        <v>179</v>
      </c>
      <c r="G208" s="55">
        <v>203312649</v>
      </c>
      <c r="H208" s="208">
        <v>5340000</v>
      </c>
      <c r="I208" s="208">
        <v>5315200</v>
      </c>
      <c r="J208" s="178" t="s">
        <v>67</v>
      </c>
    </row>
    <row r="209" spans="1:10" ht="47.25" x14ac:dyDescent="0.25">
      <c r="A209" s="52">
        <f t="shared" si="12"/>
        <v>16</v>
      </c>
      <c r="B209" s="42" t="s">
        <v>148</v>
      </c>
      <c r="C209" s="41" t="s">
        <v>180</v>
      </c>
      <c r="D209" s="43">
        <v>150</v>
      </c>
      <c r="E209" s="79" t="s">
        <v>120</v>
      </c>
      <c r="F209" s="100" t="s">
        <v>181</v>
      </c>
      <c r="G209" s="55">
        <v>200453468</v>
      </c>
      <c r="H209" s="208">
        <v>4350000</v>
      </c>
      <c r="I209" s="208">
        <v>4018500</v>
      </c>
      <c r="J209" s="178" t="s">
        <v>67</v>
      </c>
    </row>
    <row r="210" spans="1:10" ht="47.25" x14ac:dyDescent="0.25">
      <c r="A210" s="52">
        <f t="shared" si="12"/>
        <v>17</v>
      </c>
      <c r="B210" s="42" t="s">
        <v>148</v>
      </c>
      <c r="C210" s="41" t="s">
        <v>182</v>
      </c>
      <c r="D210" s="43">
        <v>120</v>
      </c>
      <c r="E210" s="79" t="s">
        <v>120</v>
      </c>
      <c r="F210" s="100" t="s">
        <v>183</v>
      </c>
      <c r="G210" s="55">
        <v>301254538</v>
      </c>
      <c r="H210" s="208">
        <v>3480000</v>
      </c>
      <c r="I210" s="208">
        <v>3330000</v>
      </c>
      <c r="J210" s="178" t="s">
        <v>67</v>
      </c>
    </row>
    <row r="211" spans="1:10" ht="47.25" x14ac:dyDescent="0.25">
      <c r="A211" s="52">
        <f t="shared" si="12"/>
        <v>18</v>
      </c>
      <c r="B211" s="42" t="s">
        <v>148</v>
      </c>
      <c r="C211" s="41" t="s">
        <v>184</v>
      </c>
      <c r="D211" s="43">
        <v>120</v>
      </c>
      <c r="E211" s="79" t="s">
        <v>120</v>
      </c>
      <c r="F211" s="100" t="s">
        <v>185</v>
      </c>
      <c r="G211" s="55">
        <v>301447368</v>
      </c>
      <c r="H211" s="208">
        <v>3480000</v>
      </c>
      <c r="I211" s="208">
        <v>3318200</v>
      </c>
      <c r="J211" s="178" t="s">
        <v>67</v>
      </c>
    </row>
    <row r="212" spans="1:10" ht="47.25" x14ac:dyDescent="0.25">
      <c r="A212" s="52">
        <f t="shared" si="12"/>
        <v>19</v>
      </c>
      <c r="B212" s="42" t="s">
        <v>148</v>
      </c>
      <c r="C212" s="41" t="s">
        <v>186</v>
      </c>
      <c r="D212" s="43">
        <v>120</v>
      </c>
      <c r="E212" s="79" t="s">
        <v>151</v>
      </c>
      <c r="F212" s="100" t="s">
        <v>187</v>
      </c>
      <c r="G212" s="55">
        <v>303214284</v>
      </c>
      <c r="H212" s="208">
        <v>1300000</v>
      </c>
      <c r="I212" s="208">
        <v>804200</v>
      </c>
      <c r="J212" s="178" t="s">
        <v>67</v>
      </c>
    </row>
    <row r="213" spans="1:10" ht="47.25" x14ac:dyDescent="0.25">
      <c r="A213" s="52">
        <f t="shared" si="12"/>
        <v>20</v>
      </c>
      <c r="B213" s="42" t="s">
        <v>148</v>
      </c>
      <c r="C213" s="41" t="s">
        <v>188</v>
      </c>
      <c r="D213" s="43">
        <v>150</v>
      </c>
      <c r="E213" s="79" t="s">
        <v>151</v>
      </c>
      <c r="F213" s="100" t="s">
        <v>189</v>
      </c>
      <c r="G213" s="55">
        <v>304846992</v>
      </c>
      <c r="H213" s="208">
        <v>1000000</v>
      </c>
      <c r="I213" s="208">
        <v>1000000</v>
      </c>
      <c r="J213" s="178" t="s">
        <v>67</v>
      </c>
    </row>
    <row r="214" spans="1:10" ht="47.25" x14ac:dyDescent="0.25">
      <c r="A214" s="52">
        <f t="shared" si="12"/>
        <v>21</v>
      </c>
      <c r="B214" s="42" t="s">
        <v>148</v>
      </c>
      <c r="C214" s="41" t="s">
        <v>190</v>
      </c>
      <c r="D214" s="43">
        <v>150</v>
      </c>
      <c r="E214" s="79" t="s">
        <v>151</v>
      </c>
      <c r="F214" s="100" t="s">
        <v>191</v>
      </c>
      <c r="G214" s="55">
        <v>300588652</v>
      </c>
      <c r="H214" s="208">
        <v>2200000</v>
      </c>
      <c r="I214" s="208">
        <v>2250157</v>
      </c>
      <c r="J214" s="178" t="s">
        <v>67</v>
      </c>
    </row>
    <row r="215" spans="1:10" ht="47.25" x14ac:dyDescent="0.25">
      <c r="A215" s="52">
        <f t="shared" si="12"/>
        <v>22</v>
      </c>
      <c r="B215" s="42" t="s">
        <v>148</v>
      </c>
      <c r="C215" s="41" t="s">
        <v>192</v>
      </c>
      <c r="D215" s="43">
        <v>360</v>
      </c>
      <c r="E215" s="79" t="s">
        <v>151</v>
      </c>
      <c r="F215" s="100" t="s">
        <v>193</v>
      </c>
      <c r="G215" s="55">
        <v>301254538</v>
      </c>
      <c r="H215" s="208">
        <v>1100000</v>
      </c>
      <c r="I215" s="208">
        <v>1800000</v>
      </c>
      <c r="J215" s="178" t="s">
        <v>67</v>
      </c>
    </row>
    <row r="216" spans="1:10" ht="47.25" x14ac:dyDescent="0.25">
      <c r="A216" s="52">
        <f t="shared" si="12"/>
        <v>23</v>
      </c>
      <c r="B216" s="42" t="s">
        <v>148</v>
      </c>
      <c r="C216" s="41" t="s">
        <v>194</v>
      </c>
      <c r="D216" s="43">
        <v>120</v>
      </c>
      <c r="E216" s="79" t="s">
        <v>151</v>
      </c>
      <c r="F216" s="100" t="s">
        <v>195</v>
      </c>
      <c r="G216" s="55">
        <v>304296626</v>
      </c>
      <c r="H216" s="208">
        <v>872682</v>
      </c>
      <c r="I216" s="208">
        <v>727700</v>
      </c>
      <c r="J216" s="178" t="s">
        <v>67</v>
      </c>
    </row>
    <row r="217" spans="1:10" ht="56.25" x14ac:dyDescent="0.25">
      <c r="A217" s="52">
        <f t="shared" si="12"/>
        <v>24</v>
      </c>
      <c r="B217" s="42" t="s">
        <v>148</v>
      </c>
      <c r="C217" s="209" t="s">
        <v>774</v>
      </c>
      <c r="D217" s="43">
        <v>150</v>
      </c>
      <c r="E217" s="79" t="s">
        <v>120</v>
      </c>
      <c r="F217" s="101" t="s">
        <v>775</v>
      </c>
      <c r="G217" s="55">
        <v>205394601</v>
      </c>
      <c r="H217" s="208">
        <v>4350000</v>
      </c>
      <c r="I217" s="208">
        <v>3677000</v>
      </c>
      <c r="J217" s="178" t="s">
        <v>67</v>
      </c>
    </row>
    <row r="218" spans="1:10" ht="56.25" x14ac:dyDescent="0.25">
      <c r="A218" s="52">
        <f t="shared" si="12"/>
        <v>25</v>
      </c>
      <c r="B218" s="42" t="s">
        <v>148</v>
      </c>
      <c r="C218" s="209" t="s">
        <v>776</v>
      </c>
      <c r="D218" s="43">
        <v>150</v>
      </c>
      <c r="E218" s="79" t="s">
        <v>120</v>
      </c>
      <c r="F218" s="101" t="s">
        <v>777</v>
      </c>
      <c r="G218" s="55">
        <v>200002925</v>
      </c>
      <c r="H218" s="208">
        <v>4350000</v>
      </c>
      <c r="I218" s="208">
        <v>2879100</v>
      </c>
      <c r="J218" s="178" t="s">
        <v>67</v>
      </c>
    </row>
    <row r="219" spans="1:10" ht="56.25" x14ac:dyDescent="0.25">
      <c r="A219" s="52">
        <f t="shared" si="12"/>
        <v>26</v>
      </c>
      <c r="B219" s="42" t="s">
        <v>148</v>
      </c>
      <c r="C219" s="209" t="s">
        <v>778</v>
      </c>
      <c r="D219" s="43">
        <v>240</v>
      </c>
      <c r="E219" s="79" t="s">
        <v>120</v>
      </c>
      <c r="F219" s="101" t="s">
        <v>779</v>
      </c>
      <c r="G219" s="55">
        <v>204141616</v>
      </c>
      <c r="H219" s="208">
        <v>6960000</v>
      </c>
      <c r="I219" s="208">
        <v>6659700</v>
      </c>
      <c r="J219" s="178" t="s">
        <v>67</v>
      </c>
    </row>
    <row r="220" spans="1:10" ht="56.25" x14ac:dyDescent="0.25">
      <c r="A220" s="52">
        <f t="shared" si="12"/>
        <v>27</v>
      </c>
      <c r="B220" s="42" t="s">
        <v>148</v>
      </c>
      <c r="C220" s="209" t="s">
        <v>780</v>
      </c>
      <c r="D220" s="43">
        <v>120</v>
      </c>
      <c r="E220" s="79" t="s">
        <v>120</v>
      </c>
      <c r="F220" s="101" t="s">
        <v>781</v>
      </c>
      <c r="G220" s="55">
        <v>305134295</v>
      </c>
      <c r="H220" s="208">
        <v>3480000</v>
      </c>
      <c r="I220" s="208">
        <v>3331500</v>
      </c>
      <c r="J220" s="178" t="s">
        <v>67</v>
      </c>
    </row>
    <row r="221" spans="1:10" ht="56.25" x14ac:dyDescent="0.25">
      <c r="A221" s="52">
        <f t="shared" si="12"/>
        <v>28</v>
      </c>
      <c r="B221" s="42" t="s">
        <v>148</v>
      </c>
      <c r="C221" s="209" t="s">
        <v>782</v>
      </c>
      <c r="D221" s="43">
        <v>180</v>
      </c>
      <c r="E221" s="79" t="s">
        <v>120</v>
      </c>
      <c r="F221" s="102" t="s">
        <v>783</v>
      </c>
      <c r="G221" s="55">
        <v>300771419</v>
      </c>
      <c r="H221" s="208">
        <v>4320000</v>
      </c>
      <c r="I221" s="208">
        <v>3665700</v>
      </c>
      <c r="J221" s="178" t="s">
        <v>67</v>
      </c>
    </row>
    <row r="222" spans="1:10" ht="56.25" x14ac:dyDescent="0.25">
      <c r="A222" s="52">
        <f t="shared" si="12"/>
        <v>29</v>
      </c>
      <c r="B222" s="42" t="s">
        <v>148</v>
      </c>
      <c r="C222" s="209" t="s">
        <v>784</v>
      </c>
      <c r="D222" s="43">
        <v>120</v>
      </c>
      <c r="E222" s="79" t="s">
        <v>120</v>
      </c>
      <c r="F222" s="101" t="s">
        <v>785</v>
      </c>
      <c r="G222" s="55">
        <v>305110627</v>
      </c>
      <c r="H222" s="208">
        <v>3480000</v>
      </c>
      <c r="I222" s="208">
        <v>3334700</v>
      </c>
      <c r="J222" s="178" t="s">
        <v>67</v>
      </c>
    </row>
    <row r="223" spans="1:10" ht="75" x14ac:dyDescent="0.25">
      <c r="A223" s="52">
        <f t="shared" si="12"/>
        <v>30</v>
      </c>
      <c r="B223" s="42" t="s">
        <v>148</v>
      </c>
      <c r="C223" s="209" t="s">
        <v>786</v>
      </c>
      <c r="D223" s="43">
        <v>120</v>
      </c>
      <c r="E223" s="79" t="s">
        <v>120</v>
      </c>
      <c r="F223" s="101" t="s">
        <v>787</v>
      </c>
      <c r="G223" s="55">
        <v>203658827</v>
      </c>
      <c r="H223" s="208">
        <v>3480000</v>
      </c>
      <c r="I223" s="208">
        <v>3317300</v>
      </c>
      <c r="J223" s="178" t="s">
        <v>67</v>
      </c>
    </row>
    <row r="224" spans="1:10" ht="56.25" x14ac:dyDescent="0.25">
      <c r="A224" s="52">
        <f t="shared" si="12"/>
        <v>31</v>
      </c>
      <c r="B224" s="42" t="s">
        <v>148</v>
      </c>
      <c r="C224" s="209" t="s">
        <v>788</v>
      </c>
      <c r="D224" s="43">
        <v>360</v>
      </c>
      <c r="E224" s="79" t="s">
        <v>120</v>
      </c>
      <c r="F224" s="101" t="s">
        <v>789</v>
      </c>
      <c r="G224" s="55">
        <v>303265696</v>
      </c>
      <c r="H224" s="208">
        <v>7267500</v>
      </c>
      <c r="I224" s="208">
        <v>4090400</v>
      </c>
      <c r="J224" s="178" t="s">
        <v>67</v>
      </c>
    </row>
    <row r="225" spans="1:10" ht="56.25" x14ac:dyDescent="0.25">
      <c r="A225" s="52">
        <f t="shared" si="12"/>
        <v>32</v>
      </c>
      <c r="B225" s="42" t="s">
        <v>148</v>
      </c>
      <c r="C225" s="209" t="s">
        <v>790</v>
      </c>
      <c r="D225" s="43">
        <v>120</v>
      </c>
      <c r="E225" s="79" t="s">
        <v>120</v>
      </c>
      <c r="F225" s="101" t="s">
        <v>791</v>
      </c>
      <c r="G225" s="55">
        <v>303277301</v>
      </c>
      <c r="H225" s="208">
        <v>2424800</v>
      </c>
      <c r="I225" s="208">
        <v>2093500</v>
      </c>
      <c r="J225" s="178" t="s">
        <v>67</v>
      </c>
    </row>
    <row r="226" spans="1:10" ht="56.25" x14ac:dyDescent="0.25">
      <c r="A226" s="52">
        <f t="shared" si="12"/>
        <v>33</v>
      </c>
      <c r="B226" s="42" t="s">
        <v>148</v>
      </c>
      <c r="C226" s="209" t="s">
        <v>792</v>
      </c>
      <c r="D226" s="43">
        <v>150</v>
      </c>
      <c r="E226" s="79" t="s">
        <v>120</v>
      </c>
      <c r="F226" s="101" t="s">
        <v>793</v>
      </c>
      <c r="G226" s="55">
        <v>304296626</v>
      </c>
      <c r="H226" s="208">
        <v>3089500</v>
      </c>
      <c r="I226" s="208">
        <v>1416200</v>
      </c>
      <c r="J226" s="178" t="s">
        <v>67</v>
      </c>
    </row>
    <row r="227" spans="1:10" ht="56.25" x14ac:dyDescent="0.25">
      <c r="A227" s="52">
        <f t="shared" si="12"/>
        <v>34</v>
      </c>
      <c r="B227" s="42" t="s">
        <v>148</v>
      </c>
      <c r="C227" s="209" t="s">
        <v>794</v>
      </c>
      <c r="D227" s="43">
        <v>120</v>
      </c>
      <c r="E227" s="79" t="s">
        <v>120</v>
      </c>
      <c r="F227" s="101" t="s">
        <v>795</v>
      </c>
      <c r="G227" s="55">
        <v>205224729</v>
      </c>
      <c r="H227" s="208">
        <v>3451700</v>
      </c>
      <c r="I227" s="208">
        <v>3067800</v>
      </c>
      <c r="J227" s="178" t="s">
        <v>67</v>
      </c>
    </row>
    <row r="228" spans="1:10" ht="75" x14ac:dyDescent="0.25">
      <c r="A228" s="52">
        <f t="shared" si="12"/>
        <v>35</v>
      </c>
      <c r="B228" s="42" t="s">
        <v>148</v>
      </c>
      <c r="C228" s="209" t="s">
        <v>796</v>
      </c>
      <c r="D228" s="43">
        <v>240</v>
      </c>
      <c r="E228" s="79" t="s">
        <v>120</v>
      </c>
      <c r="F228" s="102" t="s">
        <v>797</v>
      </c>
      <c r="G228" s="55">
        <v>302019534</v>
      </c>
      <c r="H228" s="208">
        <v>4840200</v>
      </c>
      <c r="I228" s="208">
        <v>2195800</v>
      </c>
      <c r="J228" s="178" t="s">
        <v>67</v>
      </c>
    </row>
    <row r="229" spans="1:10" ht="75" x14ac:dyDescent="0.25">
      <c r="A229" s="52">
        <f t="shared" si="12"/>
        <v>36</v>
      </c>
      <c r="B229" s="42" t="s">
        <v>148</v>
      </c>
      <c r="C229" s="209" t="s">
        <v>798</v>
      </c>
      <c r="D229" s="43">
        <v>180</v>
      </c>
      <c r="E229" s="79" t="s">
        <v>120</v>
      </c>
      <c r="F229" s="101" t="s">
        <v>799</v>
      </c>
      <c r="G229" s="55">
        <v>305401991</v>
      </c>
      <c r="H229" s="208">
        <v>4709900</v>
      </c>
      <c r="I229" s="208">
        <v>4644250</v>
      </c>
      <c r="J229" s="178" t="s">
        <v>67</v>
      </c>
    </row>
    <row r="230" spans="1:10" ht="56.25" x14ac:dyDescent="0.25">
      <c r="A230" s="52">
        <f t="shared" si="12"/>
        <v>37</v>
      </c>
      <c r="B230" s="42" t="s">
        <v>148</v>
      </c>
      <c r="C230" s="209" t="s">
        <v>800</v>
      </c>
      <c r="D230" s="43">
        <v>120</v>
      </c>
      <c r="E230" s="79" t="s">
        <v>120</v>
      </c>
      <c r="F230" s="102" t="s">
        <v>801</v>
      </c>
      <c r="G230" s="55">
        <v>302935338</v>
      </c>
      <c r="H230" s="208">
        <v>3144400</v>
      </c>
      <c r="I230" s="208">
        <v>2999500</v>
      </c>
      <c r="J230" s="178" t="s">
        <v>67</v>
      </c>
    </row>
    <row r="231" spans="1:10" ht="56.25" x14ac:dyDescent="0.25">
      <c r="A231" s="52">
        <f t="shared" si="12"/>
        <v>38</v>
      </c>
      <c r="B231" s="42" t="s">
        <v>148</v>
      </c>
      <c r="C231" s="209" t="s">
        <v>802</v>
      </c>
      <c r="D231" s="43">
        <v>90</v>
      </c>
      <c r="E231" s="79" t="s">
        <v>120</v>
      </c>
      <c r="F231" s="102" t="s">
        <v>803</v>
      </c>
      <c r="G231" s="55">
        <v>305814153</v>
      </c>
      <c r="H231" s="208">
        <v>2378300</v>
      </c>
      <c r="I231" s="208">
        <v>3520000</v>
      </c>
      <c r="J231" s="178" t="s">
        <v>67</v>
      </c>
    </row>
    <row r="232" spans="1:10" ht="56.25" x14ac:dyDescent="0.25">
      <c r="A232" s="52">
        <f t="shared" si="12"/>
        <v>39</v>
      </c>
      <c r="B232" s="42" t="s">
        <v>148</v>
      </c>
      <c r="C232" s="209" t="s">
        <v>804</v>
      </c>
      <c r="D232" s="43">
        <v>120</v>
      </c>
      <c r="E232" s="79" t="s">
        <v>120</v>
      </c>
      <c r="F232" s="102" t="s">
        <v>805</v>
      </c>
      <c r="G232" s="55">
        <v>302935338</v>
      </c>
      <c r="H232" s="208">
        <v>3107300</v>
      </c>
      <c r="I232" s="208">
        <v>2819100</v>
      </c>
      <c r="J232" s="178" t="s">
        <v>67</v>
      </c>
    </row>
    <row r="233" spans="1:10" ht="56.25" x14ac:dyDescent="0.25">
      <c r="A233" s="52">
        <f t="shared" si="12"/>
        <v>40</v>
      </c>
      <c r="B233" s="42" t="s">
        <v>148</v>
      </c>
      <c r="C233" s="209" t="s">
        <v>806</v>
      </c>
      <c r="D233" s="43">
        <v>90</v>
      </c>
      <c r="E233" s="79" t="s">
        <v>120</v>
      </c>
      <c r="F233" s="102" t="s">
        <v>807</v>
      </c>
      <c r="G233" s="55">
        <v>300908158</v>
      </c>
      <c r="H233" s="208">
        <v>2364400</v>
      </c>
      <c r="I233" s="208">
        <v>1764700</v>
      </c>
      <c r="J233" s="178" t="s">
        <v>67</v>
      </c>
    </row>
    <row r="234" spans="1:10" ht="56.25" x14ac:dyDescent="0.25">
      <c r="A234" s="52">
        <f t="shared" si="12"/>
        <v>41</v>
      </c>
      <c r="B234" s="42" t="s">
        <v>148</v>
      </c>
      <c r="C234" s="210" t="s">
        <v>1156</v>
      </c>
      <c r="D234" s="43">
        <v>180</v>
      </c>
      <c r="E234" s="79" t="s">
        <v>120</v>
      </c>
      <c r="F234" s="101" t="s">
        <v>808</v>
      </c>
      <c r="G234" s="55">
        <v>301314098</v>
      </c>
      <c r="H234" s="208">
        <v>7080000</v>
      </c>
      <c r="I234" s="208">
        <v>6004400</v>
      </c>
      <c r="J234" s="178" t="s">
        <v>67</v>
      </c>
    </row>
    <row r="235" spans="1:10" ht="56.25" x14ac:dyDescent="0.25">
      <c r="A235" s="52">
        <f t="shared" si="12"/>
        <v>42</v>
      </c>
      <c r="B235" s="42" t="s">
        <v>148</v>
      </c>
      <c r="C235" s="211" t="s">
        <v>1157</v>
      </c>
      <c r="D235" s="43">
        <v>90</v>
      </c>
      <c r="E235" s="79" t="s">
        <v>120</v>
      </c>
      <c r="F235" s="102" t="s">
        <v>809</v>
      </c>
      <c r="G235" s="55">
        <v>305172108</v>
      </c>
      <c r="H235" s="208">
        <v>3600000</v>
      </c>
      <c r="I235" s="208">
        <v>3445500</v>
      </c>
      <c r="J235" s="178" t="s">
        <v>67</v>
      </c>
    </row>
    <row r="236" spans="1:10" ht="56.25" x14ac:dyDescent="0.25">
      <c r="A236" s="52">
        <f t="shared" si="12"/>
        <v>43</v>
      </c>
      <c r="B236" s="42" t="s">
        <v>148</v>
      </c>
      <c r="C236" s="211" t="s">
        <v>1158</v>
      </c>
      <c r="D236" s="43">
        <v>90</v>
      </c>
      <c r="E236" s="79" t="s">
        <v>120</v>
      </c>
      <c r="F236" s="101" t="s">
        <v>810</v>
      </c>
      <c r="G236" s="55">
        <v>303382060</v>
      </c>
      <c r="H236" s="208">
        <v>3600000</v>
      </c>
      <c r="I236" s="208">
        <v>2940400</v>
      </c>
      <c r="J236" s="178" t="s">
        <v>67</v>
      </c>
    </row>
    <row r="237" spans="1:10" ht="56.25" x14ac:dyDescent="0.25">
      <c r="A237" s="52">
        <v>44</v>
      </c>
      <c r="B237" s="42" t="s">
        <v>148</v>
      </c>
      <c r="C237" s="211" t="s">
        <v>1159</v>
      </c>
      <c r="D237" s="43">
        <v>300</v>
      </c>
      <c r="E237" s="79" t="s">
        <v>120</v>
      </c>
      <c r="F237" s="101" t="s">
        <v>812</v>
      </c>
      <c r="G237" s="55">
        <v>306001294</v>
      </c>
      <c r="H237" s="208">
        <v>6430071.4000000004</v>
      </c>
      <c r="I237" s="208">
        <v>6100634</v>
      </c>
      <c r="J237" s="178" t="s">
        <v>67</v>
      </c>
    </row>
    <row r="238" spans="1:10" x14ac:dyDescent="0.25">
      <c r="A238" s="13">
        <f>+A239</f>
        <v>18</v>
      </c>
      <c r="B238" s="12" t="s">
        <v>196</v>
      </c>
      <c r="C238" s="12"/>
      <c r="D238" s="27">
        <f>+D239</f>
        <v>3090</v>
      </c>
      <c r="E238" s="12"/>
      <c r="F238" s="12"/>
      <c r="G238" s="27"/>
      <c r="H238" s="27">
        <f>+H239</f>
        <v>71778539.626999989</v>
      </c>
      <c r="I238" s="27">
        <f>+I239</f>
        <v>67799409.766000003</v>
      </c>
      <c r="J238" s="12"/>
    </row>
    <row r="239" spans="1:10" x14ac:dyDescent="0.25">
      <c r="A239" s="61">
        <v>18</v>
      </c>
      <c r="B239" s="61"/>
      <c r="C239" s="15" t="s">
        <v>198</v>
      </c>
      <c r="D239" s="181">
        <f>SUM(D240:D257)</f>
        <v>3090</v>
      </c>
      <c r="E239" s="61"/>
      <c r="F239" s="61"/>
      <c r="G239" s="181"/>
      <c r="H239" s="181">
        <f>SUM(H240:H257)</f>
        <v>71778539.626999989</v>
      </c>
      <c r="I239" s="181">
        <f>SUM(I240:I257)</f>
        <v>67799409.766000003</v>
      </c>
      <c r="J239" s="61"/>
    </row>
    <row r="240" spans="1:10" ht="47.25" x14ac:dyDescent="0.25">
      <c r="A240" s="9">
        <v>1</v>
      </c>
      <c r="B240" s="28" t="s">
        <v>197</v>
      </c>
      <c r="C240" s="7" t="s">
        <v>569</v>
      </c>
      <c r="D240" s="53">
        <v>120</v>
      </c>
      <c r="E240" s="55" t="s">
        <v>313</v>
      </c>
      <c r="F240" s="55" t="s">
        <v>570</v>
      </c>
      <c r="G240" s="30">
        <v>303226652</v>
      </c>
      <c r="H240" s="29">
        <v>4186198.13</v>
      </c>
      <c r="I240" s="29">
        <v>3976888</v>
      </c>
      <c r="J240" s="178" t="s">
        <v>67</v>
      </c>
    </row>
    <row r="241" spans="1:10" ht="47.25" x14ac:dyDescent="0.25">
      <c r="A241" s="9">
        <f>+A240+1</f>
        <v>2</v>
      </c>
      <c r="B241" s="28" t="s">
        <v>197</v>
      </c>
      <c r="C241" s="7" t="s">
        <v>571</v>
      </c>
      <c r="D241" s="53">
        <v>180</v>
      </c>
      <c r="E241" s="55" t="s">
        <v>313</v>
      </c>
      <c r="F241" s="55" t="s">
        <v>572</v>
      </c>
      <c r="G241" s="30">
        <v>306049503</v>
      </c>
      <c r="H241" s="29">
        <v>7335171.7829999998</v>
      </c>
      <c r="I241" s="29">
        <v>6968413</v>
      </c>
      <c r="J241" s="178" t="s">
        <v>67</v>
      </c>
    </row>
    <row r="242" spans="1:10" ht="47.25" x14ac:dyDescent="0.25">
      <c r="A242" s="9">
        <f t="shared" ref="A242:A257" si="13">+A241+1</f>
        <v>3</v>
      </c>
      <c r="B242" s="28" t="s">
        <v>197</v>
      </c>
      <c r="C242" s="178" t="s">
        <v>199</v>
      </c>
      <c r="D242" s="29">
        <v>150</v>
      </c>
      <c r="E242" s="78" t="s">
        <v>200</v>
      </c>
      <c r="F242" s="17" t="s">
        <v>201</v>
      </c>
      <c r="G242" s="29">
        <v>301672812</v>
      </c>
      <c r="H242" s="29">
        <v>1410200</v>
      </c>
      <c r="I242" s="29">
        <v>953201</v>
      </c>
      <c r="J242" s="178" t="s">
        <v>67</v>
      </c>
    </row>
    <row r="243" spans="1:10" ht="47.25" x14ac:dyDescent="0.25">
      <c r="A243" s="9">
        <f t="shared" si="13"/>
        <v>4</v>
      </c>
      <c r="B243" s="28" t="s">
        <v>197</v>
      </c>
      <c r="C243" s="178" t="s">
        <v>573</v>
      </c>
      <c r="D243" s="29">
        <v>360</v>
      </c>
      <c r="E243" s="55" t="s">
        <v>313</v>
      </c>
      <c r="F243" s="55" t="s">
        <v>574</v>
      </c>
      <c r="G243" s="30">
        <v>206462524</v>
      </c>
      <c r="H243" s="29">
        <v>6417937.2620000001</v>
      </c>
      <c r="I243" s="29">
        <v>6097040</v>
      </c>
      <c r="J243" s="178" t="s">
        <v>67</v>
      </c>
    </row>
    <row r="244" spans="1:10" ht="47.25" x14ac:dyDescent="0.25">
      <c r="A244" s="9">
        <f t="shared" si="13"/>
        <v>5</v>
      </c>
      <c r="B244" s="28" t="s">
        <v>197</v>
      </c>
      <c r="C244" s="178" t="s">
        <v>575</v>
      </c>
      <c r="D244" s="29">
        <v>360</v>
      </c>
      <c r="E244" s="55" t="s">
        <v>313</v>
      </c>
      <c r="F244" s="55" t="s">
        <v>576</v>
      </c>
      <c r="G244" s="30">
        <v>301090782</v>
      </c>
      <c r="H244" s="29">
        <v>7063983.6370000001</v>
      </c>
      <c r="I244" s="29">
        <v>6710784</v>
      </c>
      <c r="J244" s="178" t="s">
        <v>67</v>
      </c>
    </row>
    <row r="245" spans="1:10" ht="47.25" x14ac:dyDescent="0.25">
      <c r="A245" s="9">
        <f t="shared" si="13"/>
        <v>6</v>
      </c>
      <c r="B245" s="28" t="s">
        <v>197</v>
      </c>
      <c r="C245" s="178" t="s">
        <v>577</v>
      </c>
      <c r="D245" s="29">
        <v>360</v>
      </c>
      <c r="E245" s="55" t="s">
        <v>313</v>
      </c>
      <c r="F245" s="55" t="s">
        <v>576</v>
      </c>
      <c r="G245" s="30">
        <v>301090782</v>
      </c>
      <c r="H245" s="29">
        <v>5125210.0089999996</v>
      </c>
      <c r="I245" s="29">
        <v>4868950</v>
      </c>
      <c r="J245" s="178" t="s">
        <v>67</v>
      </c>
    </row>
    <row r="246" spans="1:10" ht="47.25" x14ac:dyDescent="0.25">
      <c r="A246" s="9">
        <f t="shared" si="13"/>
        <v>7</v>
      </c>
      <c r="B246" s="28" t="s">
        <v>197</v>
      </c>
      <c r="C246" s="178" t="s">
        <v>578</v>
      </c>
      <c r="D246" s="29">
        <v>120</v>
      </c>
      <c r="E246" s="55" t="s">
        <v>313</v>
      </c>
      <c r="F246" s="55" t="s">
        <v>579</v>
      </c>
      <c r="G246" s="30">
        <v>304045613</v>
      </c>
      <c r="H246" s="29">
        <v>3270926.378</v>
      </c>
      <c r="I246" s="29">
        <v>3107380</v>
      </c>
      <c r="J246" s="178" t="s">
        <v>67</v>
      </c>
    </row>
    <row r="247" spans="1:10" ht="47.25" x14ac:dyDescent="0.25">
      <c r="A247" s="9">
        <f t="shared" si="13"/>
        <v>8</v>
      </c>
      <c r="B247" s="28" t="s">
        <v>197</v>
      </c>
      <c r="C247" s="178" t="s">
        <v>580</v>
      </c>
      <c r="D247" s="29">
        <v>150</v>
      </c>
      <c r="E247" s="55" t="s">
        <v>313</v>
      </c>
      <c r="F247" s="55" t="s">
        <v>574</v>
      </c>
      <c r="G247" s="30">
        <v>206462524</v>
      </c>
      <c r="H247" s="29">
        <v>4094412.3050000002</v>
      </c>
      <c r="I247" s="29">
        <v>3889692</v>
      </c>
      <c r="J247" s="178" t="s">
        <v>67</v>
      </c>
    </row>
    <row r="248" spans="1:10" ht="47.25" x14ac:dyDescent="0.25">
      <c r="A248" s="9">
        <f t="shared" si="13"/>
        <v>9</v>
      </c>
      <c r="B248" s="28" t="s">
        <v>197</v>
      </c>
      <c r="C248" s="178" t="s">
        <v>581</v>
      </c>
      <c r="D248" s="29">
        <v>150</v>
      </c>
      <c r="E248" s="55" t="s">
        <v>313</v>
      </c>
      <c r="F248" s="55" t="s">
        <v>582</v>
      </c>
      <c r="G248" s="30">
        <v>301752550</v>
      </c>
      <c r="H248" s="29">
        <v>3299225.37</v>
      </c>
      <c r="I248" s="29">
        <v>3134264</v>
      </c>
      <c r="J248" s="178" t="s">
        <v>67</v>
      </c>
    </row>
    <row r="249" spans="1:10" ht="47.25" x14ac:dyDescent="0.25">
      <c r="A249" s="9">
        <f t="shared" si="13"/>
        <v>10</v>
      </c>
      <c r="B249" s="28" t="s">
        <v>197</v>
      </c>
      <c r="C249" s="178" t="s">
        <v>583</v>
      </c>
      <c r="D249" s="29">
        <v>120</v>
      </c>
      <c r="E249" s="55" t="s">
        <v>313</v>
      </c>
      <c r="F249" s="55" t="s">
        <v>584</v>
      </c>
      <c r="G249" s="30">
        <v>302617677</v>
      </c>
      <c r="H249" s="29">
        <v>3223020.3280000002</v>
      </c>
      <c r="I249" s="29">
        <v>3061869</v>
      </c>
      <c r="J249" s="178" t="s">
        <v>67</v>
      </c>
    </row>
    <row r="250" spans="1:10" ht="47.25" x14ac:dyDescent="0.25">
      <c r="A250" s="9">
        <f t="shared" si="13"/>
        <v>11</v>
      </c>
      <c r="B250" s="28" t="s">
        <v>197</v>
      </c>
      <c r="C250" s="178" t="s">
        <v>585</v>
      </c>
      <c r="D250" s="29">
        <v>150</v>
      </c>
      <c r="E250" s="55" t="s">
        <v>313</v>
      </c>
      <c r="F250" s="55" t="s">
        <v>586</v>
      </c>
      <c r="G250" s="30">
        <v>300977224</v>
      </c>
      <c r="H250" s="29">
        <v>3517258.7949999999</v>
      </c>
      <c r="I250" s="29">
        <v>3341396</v>
      </c>
      <c r="J250" s="178" t="s">
        <v>67</v>
      </c>
    </row>
    <row r="251" spans="1:10" ht="47.25" x14ac:dyDescent="0.25">
      <c r="A251" s="9">
        <f t="shared" si="13"/>
        <v>12</v>
      </c>
      <c r="B251" s="28" t="s">
        <v>197</v>
      </c>
      <c r="C251" s="178" t="s">
        <v>587</v>
      </c>
      <c r="D251" s="29">
        <v>90</v>
      </c>
      <c r="E251" s="55" t="s">
        <v>313</v>
      </c>
      <c r="F251" s="55" t="s">
        <v>588</v>
      </c>
      <c r="G251" s="30">
        <v>301904344</v>
      </c>
      <c r="H251" s="29">
        <v>2641524</v>
      </c>
      <c r="I251" s="29">
        <v>2505735</v>
      </c>
      <c r="J251" s="178" t="s">
        <v>67</v>
      </c>
    </row>
    <row r="252" spans="1:10" ht="47.25" x14ac:dyDescent="0.25">
      <c r="A252" s="9">
        <f t="shared" si="13"/>
        <v>13</v>
      </c>
      <c r="B252" s="28" t="s">
        <v>197</v>
      </c>
      <c r="C252" s="178" t="s">
        <v>589</v>
      </c>
      <c r="D252" s="29">
        <v>120</v>
      </c>
      <c r="E252" s="55" t="s">
        <v>313</v>
      </c>
      <c r="F252" s="55" t="s">
        <v>574</v>
      </c>
      <c r="G252" s="30">
        <v>206462524</v>
      </c>
      <c r="H252" s="29">
        <v>2980489.1570000001</v>
      </c>
      <c r="I252" s="29">
        <v>2831465</v>
      </c>
      <c r="J252" s="178" t="s">
        <v>67</v>
      </c>
    </row>
    <row r="253" spans="1:10" ht="47.25" x14ac:dyDescent="0.25">
      <c r="A253" s="9">
        <f t="shared" si="13"/>
        <v>14</v>
      </c>
      <c r="B253" s="28" t="s">
        <v>197</v>
      </c>
      <c r="C253" s="178" t="s">
        <v>590</v>
      </c>
      <c r="D253" s="29">
        <v>90</v>
      </c>
      <c r="E253" s="55" t="s">
        <v>313</v>
      </c>
      <c r="F253" s="55" t="s">
        <v>591</v>
      </c>
      <c r="G253" s="30">
        <v>300488230</v>
      </c>
      <c r="H253" s="29">
        <v>2082658.2660000001</v>
      </c>
      <c r="I253" s="29">
        <v>1978525</v>
      </c>
      <c r="J253" s="178" t="s">
        <v>67</v>
      </c>
    </row>
    <row r="254" spans="1:10" ht="63" x14ac:dyDescent="0.25">
      <c r="A254" s="9">
        <f t="shared" si="13"/>
        <v>15</v>
      </c>
      <c r="B254" s="28" t="s">
        <v>197</v>
      </c>
      <c r="C254" s="178" t="s">
        <v>592</v>
      </c>
      <c r="D254" s="29">
        <v>150</v>
      </c>
      <c r="E254" s="55" t="s">
        <v>313</v>
      </c>
      <c r="F254" s="55" t="s">
        <v>593</v>
      </c>
      <c r="G254" s="30">
        <v>200201306</v>
      </c>
      <c r="H254" s="29">
        <v>4260670.6639999999</v>
      </c>
      <c r="I254" s="29">
        <v>4047637</v>
      </c>
      <c r="J254" s="178" t="s">
        <v>67</v>
      </c>
    </row>
    <row r="255" spans="1:10" ht="47.25" x14ac:dyDescent="0.25">
      <c r="A255" s="9">
        <f t="shared" si="13"/>
        <v>16</v>
      </c>
      <c r="B255" s="28" t="s">
        <v>197</v>
      </c>
      <c r="C255" s="178" t="s">
        <v>594</v>
      </c>
      <c r="D255" s="29">
        <v>120</v>
      </c>
      <c r="E255" s="55" t="s">
        <v>313</v>
      </c>
      <c r="F255" s="55" t="s">
        <v>595</v>
      </c>
      <c r="G255" s="30">
        <v>301752678</v>
      </c>
      <c r="H255" s="29">
        <v>2699779.3330000001</v>
      </c>
      <c r="I255" s="29">
        <v>2564790</v>
      </c>
      <c r="J255" s="178" t="s">
        <v>67</v>
      </c>
    </row>
    <row r="256" spans="1:10" ht="47.25" x14ac:dyDescent="0.25">
      <c r="A256" s="9">
        <f t="shared" si="13"/>
        <v>17</v>
      </c>
      <c r="B256" s="28" t="s">
        <v>197</v>
      </c>
      <c r="C256" s="178" t="s">
        <v>596</v>
      </c>
      <c r="D256" s="29">
        <v>120</v>
      </c>
      <c r="E256" s="55" t="s">
        <v>313</v>
      </c>
      <c r="F256" s="55" t="s">
        <v>597</v>
      </c>
      <c r="G256" s="30">
        <v>300796441</v>
      </c>
      <c r="H256" s="29">
        <v>4813853.4029999999</v>
      </c>
      <c r="I256" s="29">
        <v>4573161</v>
      </c>
      <c r="J256" s="178" t="s">
        <v>67</v>
      </c>
    </row>
    <row r="257" spans="1:10" ht="47.25" x14ac:dyDescent="0.25">
      <c r="A257" s="9">
        <f t="shared" si="13"/>
        <v>18</v>
      </c>
      <c r="B257" s="28" t="s">
        <v>197</v>
      </c>
      <c r="C257" s="178" t="s">
        <v>598</v>
      </c>
      <c r="D257" s="29">
        <v>180</v>
      </c>
      <c r="E257" s="55" t="s">
        <v>313</v>
      </c>
      <c r="F257" s="55" t="s">
        <v>599</v>
      </c>
      <c r="G257" s="30">
        <v>301744655</v>
      </c>
      <c r="H257" s="29">
        <v>3356020.807</v>
      </c>
      <c r="I257" s="29">
        <v>3188219.7659999998</v>
      </c>
      <c r="J257" s="178" t="s">
        <v>67</v>
      </c>
    </row>
    <row r="258" spans="1:10" x14ac:dyDescent="0.25">
      <c r="A258" s="13">
        <v>8</v>
      </c>
      <c r="B258" s="12" t="s">
        <v>600</v>
      </c>
      <c r="C258" s="13"/>
      <c r="D258" s="27">
        <f>SUM(D259:D266)</f>
        <v>1470</v>
      </c>
      <c r="E258" s="13"/>
      <c r="F258" s="13"/>
      <c r="G258" s="27"/>
      <c r="H258" s="27">
        <f>SUM(H259:H266)</f>
        <v>33426634.433000002</v>
      </c>
      <c r="I258" s="27">
        <f>SUM(I259:I266)</f>
        <v>31744623.619999997</v>
      </c>
      <c r="J258" s="13"/>
    </row>
    <row r="259" spans="1:10" ht="47.25" x14ac:dyDescent="0.25">
      <c r="A259" s="9">
        <v>1</v>
      </c>
      <c r="B259" s="28" t="s">
        <v>601</v>
      </c>
      <c r="C259" s="178" t="s">
        <v>602</v>
      </c>
      <c r="D259" s="29">
        <v>360</v>
      </c>
      <c r="E259" s="78" t="s">
        <v>120</v>
      </c>
      <c r="F259" s="17" t="s">
        <v>603</v>
      </c>
      <c r="G259" s="54">
        <v>205469094</v>
      </c>
      <c r="H259" s="29">
        <v>7650435.551</v>
      </c>
      <c r="I259" s="29">
        <v>7284835.801</v>
      </c>
      <c r="J259" s="178" t="s">
        <v>67</v>
      </c>
    </row>
    <row r="260" spans="1:10" ht="47.25" x14ac:dyDescent="0.25">
      <c r="A260" s="9">
        <f>+A259+1</f>
        <v>2</v>
      </c>
      <c r="B260" s="28" t="s">
        <v>601</v>
      </c>
      <c r="C260" s="178" t="s">
        <v>604</v>
      </c>
      <c r="D260" s="29">
        <v>120</v>
      </c>
      <c r="E260" s="78" t="s">
        <v>120</v>
      </c>
      <c r="F260" s="17" t="s">
        <v>605</v>
      </c>
      <c r="G260" s="54">
        <v>301942869</v>
      </c>
      <c r="H260" s="29">
        <v>3247685.9789999998</v>
      </c>
      <c r="I260" s="29">
        <v>3092541.1469999999</v>
      </c>
      <c r="J260" s="178" t="s">
        <v>67</v>
      </c>
    </row>
    <row r="261" spans="1:10" ht="47.25" x14ac:dyDescent="0.25">
      <c r="A261" s="9">
        <f t="shared" ref="A261:A266" si="14">+A260+1</f>
        <v>3</v>
      </c>
      <c r="B261" s="28" t="s">
        <v>601</v>
      </c>
      <c r="C261" s="178" t="s">
        <v>606</v>
      </c>
      <c r="D261" s="29">
        <v>360</v>
      </c>
      <c r="E261" s="78" t="s">
        <v>120</v>
      </c>
      <c r="F261" s="17" t="s">
        <v>607</v>
      </c>
      <c r="G261" s="54">
        <v>301505754</v>
      </c>
      <c r="H261" s="29">
        <v>7692002.2050000001</v>
      </c>
      <c r="I261" s="29">
        <v>7324430.7000000002</v>
      </c>
      <c r="J261" s="178" t="s">
        <v>67</v>
      </c>
    </row>
    <row r="262" spans="1:10" ht="63" x14ac:dyDescent="0.25">
      <c r="A262" s="9">
        <f t="shared" si="14"/>
        <v>4</v>
      </c>
      <c r="B262" s="28" t="s">
        <v>601</v>
      </c>
      <c r="C262" s="178" t="s">
        <v>608</v>
      </c>
      <c r="D262" s="29">
        <v>120</v>
      </c>
      <c r="E262" s="78" t="s">
        <v>120</v>
      </c>
      <c r="F262" s="17" t="s">
        <v>605</v>
      </c>
      <c r="G262" s="54">
        <v>301942869</v>
      </c>
      <c r="H262" s="29">
        <v>3104937.12</v>
      </c>
      <c r="I262" s="29">
        <v>2956712.4680000003</v>
      </c>
      <c r="J262" s="178" t="s">
        <v>67</v>
      </c>
    </row>
    <row r="263" spans="1:10" ht="63" x14ac:dyDescent="0.25">
      <c r="A263" s="9">
        <f t="shared" si="14"/>
        <v>5</v>
      </c>
      <c r="B263" s="28" t="s">
        <v>601</v>
      </c>
      <c r="C263" s="178" t="s">
        <v>609</v>
      </c>
      <c r="D263" s="29">
        <v>120</v>
      </c>
      <c r="E263" s="78" t="s">
        <v>120</v>
      </c>
      <c r="F263" s="17" t="s">
        <v>610</v>
      </c>
      <c r="G263" s="54">
        <v>304702049</v>
      </c>
      <c r="H263" s="29">
        <v>2698790.4599999995</v>
      </c>
      <c r="I263" s="29">
        <v>2484153.0560000003</v>
      </c>
      <c r="J263" s="178" t="s">
        <v>67</v>
      </c>
    </row>
    <row r="264" spans="1:10" ht="47.25" x14ac:dyDescent="0.25">
      <c r="A264" s="9">
        <f t="shared" si="14"/>
        <v>6</v>
      </c>
      <c r="B264" s="28" t="s">
        <v>601</v>
      </c>
      <c r="C264" s="178" t="s">
        <v>611</v>
      </c>
      <c r="D264" s="29">
        <v>180</v>
      </c>
      <c r="E264" s="78" t="s">
        <v>120</v>
      </c>
      <c r="F264" s="17" t="s">
        <v>612</v>
      </c>
      <c r="G264" s="54">
        <v>301542986</v>
      </c>
      <c r="H264" s="29">
        <v>4086223.324</v>
      </c>
      <c r="I264" s="29">
        <v>3891897.588</v>
      </c>
      <c r="J264" s="178" t="s">
        <v>67</v>
      </c>
    </row>
    <row r="265" spans="1:10" ht="63" x14ac:dyDescent="0.25">
      <c r="A265" s="9">
        <f t="shared" si="14"/>
        <v>7</v>
      </c>
      <c r="B265" s="28" t="s">
        <v>601</v>
      </c>
      <c r="C265" s="178" t="s">
        <v>613</v>
      </c>
      <c r="D265" s="29">
        <v>120</v>
      </c>
      <c r="E265" s="78" t="s">
        <v>120</v>
      </c>
      <c r="F265" s="17" t="s">
        <v>614</v>
      </c>
      <c r="G265" s="54">
        <v>205447390</v>
      </c>
      <c r="H265" s="29">
        <v>2587330.5719999997</v>
      </c>
      <c r="I265" s="29">
        <v>2463829.7899999996</v>
      </c>
      <c r="J265" s="178" t="s">
        <v>67</v>
      </c>
    </row>
    <row r="266" spans="1:10" ht="47.25" x14ac:dyDescent="0.25">
      <c r="A266" s="9">
        <f t="shared" si="14"/>
        <v>8</v>
      </c>
      <c r="B266" s="28" t="s">
        <v>601</v>
      </c>
      <c r="C266" s="178" t="s">
        <v>615</v>
      </c>
      <c r="D266" s="29">
        <v>90</v>
      </c>
      <c r="E266" s="78" t="s">
        <v>120</v>
      </c>
      <c r="F266" s="17" t="s">
        <v>616</v>
      </c>
      <c r="G266" s="54">
        <v>206958775</v>
      </c>
      <c r="H266" s="29">
        <v>2359229.2220000001</v>
      </c>
      <c r="I266" s="29">
        <v>2246223.0699999998</v>
      </c>
      <c r="J266" s="178" t="s">
        <v>67</v>
      </c>
    </row>
    <row r="267" spans="1:10" x14ac:dyDescent="0.25">
      <c r="A267" s="13">
        <v>18</v>
      </c>
      <c r="B267" s="12" t="s">
        <v>617</v>
      </c>
      <c r="C267" s="13"/>
      <c r="D267" s="27">
        <f>SUM(D268:D285)</f>
        <v>8070</v>
      </c>
      <c r="E267" s="13"/>
      <c r="F267" s="13"/>
      <c r="G267" s="27"/>
      <c r="H267" s="27">
        <f>SUM(H268:H285)</f>
        <v>171434357.84</v>
      </c>
      <c r="I267" s="27">
        <f>SUM(I268:I285)</f>
        <v>63211633.866400003</v>
      </c>
      <c r="J267" s="13"/>
    </row>
    <row r="268" spans="1:10" ht="47.25" x14ac:dyDescent="0.25">
      <c r="A268" s="9">
        <v>1</v>
      </c>
      <c r="B268" s="28" t="s">
        <v>618</v>
      </c>
      <c r="C268" s="178" t="s">
        <v>813</v>
      </c>
      <c r="D268" s="99">
        <v>220</v>
      </c>
      <c r="E268" s="78" t="s">
        <v>206</v>
      </c>
      <c r="F268" s="212" t="s">
        <v>814</v>
      </c>
      <c r="G268" s="212">
        <v>305415095</v>
      </c>
      <c r="H268" s="29">
        <v>8486908.9339999985</v>
      </c>
      <c r="I268" s="29">
        <v>784875</v>
      </c>
      <c r="J268" s="178" t="s">
        <v>67</v>
      </c>
    </row>
    <row r="269" spans="1:10" ht="75" x14ac:dyDescent="0.25">
      <c r="A269" s="9">
        <f>+A268+1</f>
        <v>2</v>
      </c>
      <c r="B269" s="28" t="s">
        <v>618</v>
      </c>
      <c r="C269" s="178" t="s">
        <v>815</v>
      </c>
      <c r="D269" s="99">
        <v>200</v>
      </c>
      <c r="E269" s="78" t="s">
        <v>206</v>
      </c>
      <c r="F269" s="212" t="s">
        <v>816</v>
      </c>
      <c r="G269" s="212">
        <v>305474815</v>
      </c>
      <c r="H269" s="29">
        <v>9915097.3209999986</v>
      </c>
      <c r="I269" s="29">
        <v>1039369.6277000001</v>
      </c>
      <c r="J269" s="178" t="s">
        <v>67</v>
      </c>
    </row>
    <row r="270" spans="1:10" ht="47.25" x14ac:dyDescent="0.25">
      <c r="A270" s="9">
        <f t="shared" ref="A270:A285" si="15">+A269+1</f>
        <v>3</v>
      </c>
      <c r="B270" s="28" t="s">
        <v>618</v>
      </c>
      <c r="C270" s="178" t="s">
        <v>817</v>
      </c>
      <c r="D270" s="99">
        <v>480</v>
      </c>
      <c r="E270" s="78" t="s">
        <v>123</v>
      </c>
      <c r="F270" s="212" t="s">
        <v>818</v>
      </c>
      <c r="G270" s="212">
        <v>206462524</v>
      </c>
      <c r="H270" s="29">
        <v>9065342</v>
      </c>
      <c r="I270" s="29">
        <v>3249818.8810499995</v>
      </c>
      <c r="J270" s="178" t="s">
        <v>67</v>
      </c>
    </row>
    <row r="271" spans="1:10" ht="47.25" x14ac:dyDescent="0.25">
      <c r="A271" s="9">
        <f t="shared" si="15"/>
        <v>4</v>
      </c>
      <c r="B271" s="28" t="s">
        <v>618</v>
      </c>
      <c r="C271" s="178" t="s">
        <v>819</v>
      </c>
      <c r="D271" s="99">
        <v>720</v>
      </c>
      <c r="E271" s="78" t="s">
        <v>123</v>
      </c>
      <c r="F271" s="212" t="s">
        <v>818</v>
      </c>
      <c r="G271" s="212">
        <v>206462524</v>
      </c>
      <c r="H271" s="29">
        <v>12674565</v>
      </c>
      <c r="I271" s="29">
        <v>4077360.0916500003</v>
      </c>
      <c r="J271" s="178" t="s">
        <v>67</v>
      </c>
    </row>
    <row r="272" spans="1:10" ht="56.25" x14ac:dyDescent="0.25">
      <c r="A272" s="9">
        <f t="shared" si="15"/>
        <v>5</v>
      </c>
      <c r="B272" s="28" t="s">
        <v>618</v>
      </c>
      <c r="C272" s="178" t="s">
        <v>820</v>
      </c>
      <c r="D272" s="99">
        <v>510</v>
      </c>
      <c r="E272" s="78" t="s">
        <v>123</v>
      </c>
      <c r="F272" s="212" t="s">
        <v>821</v>
      </c>
      <c r="G272" s="212">
        <v>302269311</v>
      </c>
      <c r="H272" s="29">
        <v>9648651</v>
      </c>
      <c r="I272" s="29">
        <v>1749982.1950000001</v>
      </c>
      <c r="J272" s="178" t="s">
        <v>67</v>
      </c>
    </row>
    <row r="273" spans="1:10" ht="47.25" x14ac:dyDescent="0.25">
      <c r="A273" s="9">
        <f t="shared" si="15"/>
        <v>6</v>
      </c>
      <c r="B273" s="28" t="s">
        <v>618</v>
      </c>
      <c r="C273" s="178" t="s">
        <v>822</v>
      </c>
      <c r="D273" s="99">
        <v>360</v>
      </c>
      <c r="E273" s="78" t="s">
        <v>120</v>
      </c>
      <c r="F273" s="212" t="s">
        <v>823</v>
      </c>
      <c r="G273" s="212">
        <v>305946338</v>
      </c>
      <c r="H273" s="29">
        <v>6468881.0830000006</v>
      </c>
      <c r="I273" s="29">
        <v>6048404.1040000003</v>
      </c>
      <c r="J273" s="178" t="s">
        <v>67</v>
      </c>
    </row>
    <row r="274" spans="1:10" ht="47.25" x14ac:dyDescent="0.25">
      <c r="A274" s="9">
        <f t="shared" si="15"/>
        <v>7</v>
      </c>
      <c r="B274" s="28" t="s">
        <v>618</v>
      </c>
      <c r="C274" s="178" t="s">
        <v>824</v>
      </c>
      <c r="D274" s="99">
        <v>720</v>
      </c>
      <c r="E274" s="78" t="s">
        <v>123</v>
      </c>
      <c r="F274" s="212" t="s">
        <v>825</v>
      </c>
      <c r="G274" s="212">
        <v>301435271</v>
      </c>
      <c r="H274" s="29">
        <v>13798480</v>
      </c>
      <c r="I274" s="29">
        <v>2057287.53785</v>
      </c>
      <c r="J274" s="178" t="s">
        <v>67</v>
      </c>
    </row>
    <row r="275" spans="1:10" ht="47.25" x14ac:dyDescent="0.25">
      <c r="A275" s="9">
        <f t="shared" si="15"/>
        <v>8</v>
      </c>
      <c r="B275" s="28" t="s">
        <v>618</v>
      </c>
      <c r="C275" s="178" t="s">
        <v>826</v>
      </c>
      <c r="D275" s="99">
        <v>480</v>
      </c>
      <c r="E275" s="78" t="s">
        <v>123</v>
      </c>
      <c r="F275" s="212" t="s">
        <v>827</v>
      </c>
      <c r="G275" s="212">
        <v>301099864</v>
      </c>
      <c r="H275" s="29">
        <v>8876410</v>
      </c>
      <c r="I275" s="29">
        <v>2249997.8973499998</v>
      </c>
      <c r="J275" s="178" t="s">
        <v>67</v>
      </c>
    </row>
    <row r="276" spans="1:10" ht="47.25" x14ac:dyDescent="0.25">
      <c r="A276" s="9">
        <f t="shared" si="15"/>
        <v>9</v>
      </c>
      <c r="B276" s="28" t="s">
        <v>618</v>
      </c>
      <c r="C276" s="178" t="s">
        <v>828</v>
      </c>
      <c r="D276" s="99">
        <v>420</v>
      </c>
      <c r="E276" s="78" t="s">
        <v>123</v>
      </c>
      <c r="F276" s="212" t="s">
        <v>829</v>
      </c>
      <c r="G276" s="212">
        <v>301383504</v>
      </c>
      <c r="H276" s="29">
        <v>5824211</v>
      </c>
      <c r="I276" s="29">
        <v>1078996.3607000001</v>
      </c>
      <c r="J276" s="178" t="s">
        <v>67</v>
      </c>
    </row>
    <row r="277" spans="1:10" ht="47.25" x14ac:dyDescent="0.25">
      <c r="A277" s="9">
        <f t="shared" si="15"/>
        <v>10</v>
      </c>
      <c r="B277" s="28" t="s">
        <v>618</v>
      </c>
      <c r="C277" s="178" t="s">
        <v>830</v>
      </c>
      <c r="D277" s="103">
        <v>240</v>
      </c>
      <c r="E277" s="78" t="s">
        <v>120</v>
      </c>
      <c r="F277" s="212" t="s">
        <v>831</v>
      </c>
      <c r="G277" s="212">
        <v>302800553</v>
      </c>
      <c r="H277" s="29">
        <v>8901100</v>
      </c>
      <c r="I277" s="29">
        <v>1777761</v>
      </c>
      <c r="J277" s="178" t="s">
        <v>67</v>
      </c>
    </row>
    <row r="278" spans="1:10" ht="47.25" x14ac:dyDescent="0.25">
      <c r="A278" s="9">
        <f t="shared" si="15"/>
        <v>11</v>
      </c>
      <c r="B278" s="28" t="s">
        <v>618</v>
      </c>
      <c r="C278" s="178" t="s">
        <v>832</v>
      </c>
      <c r="D278" s="29">
        <v>360</v>
      </c>
      <c r="E278" s="78" t="s">
        <v>120</v>
      </c>
      <c r="F278" s="212" t="s">
        <v>833</v>
      </c>
      <c r="G278" s="212">
        <v>305661456</v>
      </c>
      <c r="H278" s="29">
        <v>9434083.652999999</v>
      </c>
      <c r="I278" s="29">
        <v>3489911.0212500002</v>
      </c>
      <c r="J278" s="178" t="s">
        <v>67</v>
      </c>
    </row>
    <row r="279" spans="1:10" ht="75" x14ac:dyDescent="0.25">
      <c r="A279" s="9">
        <f t="shared" si="15"/>
        <v>12</v>
      </c>
      <c r="B279" s="28" t="s">
        <v>618</v>
      </c>
      <c r="C279" s="178" t="s">
        <v>834</v>
      </c>
      <c r="D279" s="29">
        <v>360</v>
      </c>
      <c r="E279" s="78" t="s">
        <v>120</v>
      </c>
      <c r="F279" s="212" t="s">
        <v>835</v>
      </c>
      <c r="G279" s="212">
        <v>305366854</v>
      </c>
      <c r="H279" s="29">
        <v>9300758.1910000015</v>
      </c>
      <c r="I279" s="29">
        <v>3022869.1</v>
      </c>
      <c r="J279" s="178" t="s">
        <v>67</v>
      </c>
    </row>
    <row r="280" spans="1:10" ht="47.25" x14ac:dyDescent="0.25">
      <c r="A280" s="9">
        <f t="shared" si="15"/>
        <v>13</v>
      </c>
      <c r="B280" s="28" t="s">
        <v>618</v>
      </c>
      <c r="C280" s="178" t="s">
        <v>836</v>
      </c>
      <c r="D280" s="29">
        <v>480</v>
      </c>
      <c r="E280" s="78" t="s">
        <v>123</v>
      </c>
      <c r="F280" s="212" t="s">
        <v>837</v>
      </c>
      <c r="G280" s="212">
        <v>304548034</v>
      </c>
      <c r="H280" s="29">
        <v>9763061</v>
      </c>
      <c r="I280" s="29">
        <v>1352449.7039999999</v>
      </c>
      <c r="J280" s="178" t="s">
        <v>67</v>
      </c>
    </row>
    <row r="281" spans="1:10" ht="56.25" x14ac:dyDescent="0.25">
      <c r="A281" s="9">
        <f t="shared" si="15"/>
        <v>14</v>
      </c>
      <c r="B281" s="28" t="s">
        <v>618</v>
      </c>
      <c r="C281" s="178" t="s">
        <v>838</v>
      </c>
      <c r="D281" s="29">
        <v>540</v>
      </c>
      <c r="E281" s="78" t="s">
        <v>120</v>
      </c>
      <c r="F281" s="212" t="s">
        <v>839</v>
      </c>
      <c r="G281" s="212">
        <v>305494102</v>
      </c>
      <c r="H281" s="29">
        <v>9685507.8570000008</v>
      </c>
      <c r="I281" s="29">
        <v>9201232</v>
      </c>
      <c r="J281" s="178" t="s">
        <v>67</v>
      </c>
    </row>
    <row r="282" spans="1:10" ht="47.25" x14ac:dyDescent="0.25">
      <c r="A282" s="9">
        <f t="shared" si="15"/>
        <v>15</v>
      </c>
      <c r="B282" s="28" t="s">
        <v>618</v>
      </c>
      <c r="C282" s="178" t="s">
        <v>840</v>
      </c>
      <c r="D282" s="29">
        <v>240</v>
      </c>
      <c r="E282" s="78" t="s">
        <v>123</v>
      </c>
      <c r="F282" s="212" t="s">
        <v>841</v>
      </c>
      <c r="G282" s="212">
        <v>303287946</v>
      </c>
      <c r="H282" s="29">
        <v>4699921</v>
      </c>
      <c r="I282" s="29">
        <v>249163.38269999999</v>
      </c>
      <c r="J282" s="178" t="s">
        <v>67</v>
      </c>
    </row>
    <row r="283" spans="1:10" ht="47.25" x14ac:dyDescent="0.25">
      <c r="A283" s="9">
        <f t="shared" si="15"/>
        <v>16</v>
      </c>
      <c r="B283" s="28" t="s">
        <v>618</v>
      </c>
      <c r="C283" s="178" t="s">
        <v>842</v>
      </c>
      <c r="D283" s="29">
        <v>840</v>
      </c>
      <c r="E283" s="78" t="s">
        <v>123</v>
      </c>
      <c r="F283" s="212" t="s">
        <v>818</v>
      </c>
      <c r="G283" s="212">
        <v>206462524</v>
      </c>
      <c r="H283" s="29">
        <v>13503584</v>
      </c>
      <c r="I283" s="29">
        <v>8744188</v>
      </c>
      <c r="J283" s="178" t="s">
        <v>67</v>
      </c>
    </row>
    <row r="284" spans="1:10" ht="56.25" x14ac:dyDescent="0.25">
      <c r="A284" s="9">
        <f t="shared" si="15"/>
        <v>17</v>
      </c>
      <c r="B284" s="28" t="s">
        <v>618</v>
      </c>
      <c r="C284" s="178" t="s">
        <v>1160</v>
      </c>
      <c r="D284" s="29">
        <v>720</v>
      </c>
      <c r="E284" s="78" t="s">
        <v>1161</v>
      </c>
      <c r="F284" s="212" t="s">
        <v>1162</v>
      </c>
      <c r="G284" s="212">
        <v>200002925</v>
      </c>
      <c r="H284" s="29">
        <v>16188312.795</v>
      </c>
      <c r="I284" s="29">
        <v>8098459.9631499993</v>
      </c>
      <c r="J284" s="178" t="s">
        <v>67</v>
      </c>
    </row>
    <row r="285" spans="1:10" ht="47.25" x14ac:dyDescent="0.25">
      <c r="A285" s="9">
        <f t="shared" si="15"/>
        <v>18</v>
      </c>
      <c r="B285" s="28" t="s">
        <v>618</v>
      </c>
      <c r="C285" s="178" t="s">
        <v>843</v>
      </c>
      <c r="D285" s="29">
        <v>180</v>
      </c>
      <c r="E285" s="78" t="s">
        <v>120</v>
      </c>
      <c r="F285" s="212" t="s">
        <v>844</v>
      </c>
      <c r="G285" s="212">
        <v>304837189</v>
      </c>
      <c r="H285" s="29">
        <v>5199483.0060000001</v>
      </c>
      <c r="I285" s="29">
        <v>4939508</v>
      </c>
      <c r="J285" s="178" t="s">
        <v>67</v>
      </c>
    </row>
  </sheetData>
  <autoFilter ref="A4:J285"/>
  <mergeCells count="22">
    <mergeCell ref="B182:C182"/>
    <mergeCell ref="I76:I77"/>
    <mergeCell ref="B148:C148"/>
    <mergeCell ref="B155:C155"/>
    <mergeCell ref="B176:C176"/>
    <mergeCell ref="B179:C179"/>
    <mergeCell ref="A76:A77"/>
    <mergeCell ref="B76:B77"/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C76:C77"/>
    <mergeCell ref="D76:D77"/>
    <mergeCell ref="E76:E77"/>
    <mergeCell ref="H76:H7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zoomScale="115" zoomScaleNormal="115" workbookViewId="0">
      <selection activeCell="A2" sqref="A2:F2"/>
    </sheetView>
  </sheetViews>
  <sheetFormatPr defaultRowHeight="15.75" x14ac:dyDescent="0.25"/>
  <cols>
    <col min="1" max="1" width="6.42578125" style="1" customWidth="1"/>
    <col min="2" max="2" width="13.140625" style="1" customWidth="1"/>
    <col min="3" max="3" width="50.140625" style="1" customWidth="1"/>
    <col min="4" max="4" width="14.85546875" style="1" customWidth="1"/>
    <col min="5" max="5" width="21.42578125" style="1" bestFit="1" customWidth="1"/>
    <col min="6" max="6" width="21.140625" style="1" customWidth="1"/>
    <col min="7" max="16384" width="9.140625" style="1"/>
  </cols>
  <sheetData>
    <row r="1" spans="1:6" x14ac:dyDescent="0.25">
      <c r="F1" s="3" t="s">
        <v>55</v>
      </c>
    </row>
    <row r="2" spans="1:6" ht="55.5" customHeight="1" x14ac:dyDescent="0.25">
      <c r="A2" s="252" t="s">
        <v>1216</v>
      </c>
      <c r="B2" s="252"/>
      <c r="C2" s="252"/>
      <c r="D2" s="252"/>
      <c r="E2" s="252"/>
      <c r="F2" s="252"/>
    </row>
    <row r="4" spans="1:6" ht="72" customHeight="1" x14ac:dyDescent="0.25">
      <c r="A4" s="253" t="s">
        <v>0</v>
      </c>
      <c r="B4" s="253" t="s">
        <v>25</v>
      </c>
      <c r="C4" s="253" t="s">
        <v>26</v>
      </c>
      <c r="D4" s="253" t="s">
        <v>27</v>
      </c>
      <c r="E4" s="253"/>
      <c r="F4" s="253" t="s">
        <v>28</v>
      </c>
    </row>
    <row r="5" spans="1:6" x14ac:dyDescent="0.25">
      <c r="A5" s="253"/>
      <c r="B5" s="253"/>
      <c r="C5" s="253"/>
      <c r="D5" s="60" t="s">
        <v>29</v>
      </c>
      <c r="E5" s="60" t="s">
        <v>30</v>
      </c>
      <c r="F5" s="253"/>
    </row>
    <row r="6" spans="1:6" ht="15.75" customHeight="1" x14ac:dyDescent="0.25">
      <c r="A6" s="276" t="s">
        <v>9</v>
      </c>
      <c r="B6" s="284" t="s">
        <v>1030</v>
      </c>
      <c r="C6" s="75" t="s">
        <v>32</v>
      </c>
      <c r="D6" s="62">
        <v>19</v>
      </c>
      <c r="E6" s="22">
        <v>69351449000</v>
      </c>
      <c r="F6" s="280" t="s">
        <v>67</v>
      </c>
    </row>
    <row r="7" spans="1:6" ht="31.5" x14ac:dyDescent="0.25">
      <c r="A7" s="276"/>
      <c r="B7" s="284"/>
      <c r="C7" s="75" t="s">
        <v>33</v>
      </c>
      <c r="D7" s="62">
        <v>135</v>
      </c>
      <c r="E7" s="22">
        <v>62473511358.850006</v>
      </c>
      <c r="F7" s="281"/>
    </row>
    <row r="8" spans="1:6" x14ac:dyDescent="0.25">
      <c r="A8" s="276"/>
      <c r="B8" s="284"/>
      <c r="C8" s="75" t="s">
        <v>34</v>
      </c>
      <c r="D8" s="62"/>
      <c r="E8" s="22"/>
      <c r="F8" s="281"/>
    </row>
    <row r="9" spans="1:6" x14ac:dyDescent="0.25">
      <c r="A9" s="276"/>
      <c r="B9" s="284"/>
      <c r="C9" s="75" t="s">
        <v>35</v>
      </c>
      <c r="D9" s="62">
        <v>44</v>
      </c>
      <c r="E9" s="22">
        <v>19680364395.849998</v>
      </c>
      <c r="F9" s="282"/>
    </row>
    <row r="10" spans="1:6" ht="15.75" customHeight="1" x14ac:dyDescent="0.25">
      <c r="A10" s="276" t="s">
        <v>10</v>
      </c>
      <c r="B10" s="277" t="s">
        <v>1030</v>
      </c>
      <c r="C10" s="75" t="s">
        <v>32</v>
      </c>
      <c r="D10" s="62">
        <v>1</v>
      </c>
      <c r="E10" s="22">
        <v>3888000</v>
      </c>
      <c r="F10" s="280" t="s">
        <v>68</v>
      </c>
    </row>
    <row r="11" spans="1:6" ht="31.5" x14ac:dyDescent="0.25">
      <c r="A11" s="276"/>
      <c r="B11" s="278"/>
      <c r="C11" s="75" t="s">
        <v>33</v>
      </c>
      <c r="D11" s="62">
        <v>12</v>
      </c>
      <c r="E11" s="22">
        <v>67890200</v>
      </c>
      <c r="F11" s="281"/>
    </row>
    <row r="12" spans="1:6" x14ac:dyDescent="0.25">
      <c r="A12" s="276"/>
      <c r="B12" s="278"/>
      <c r="C12" s="75" t="s">
        <v>34</v>
      </c>
      <c r="D12" s="62"/>
      <c r="E12" s="22"/>
      <c r="F12" s="281"/>
    </row>
    <row r="13" spans="1:6" x14ac:dyDescent="0.25">
      <c r="A13" s="276"/>
      <c r="B13" s="279"/>
      <c r="C13" s="75" t="s">
        <v>35</v>
      </c>
      <c r="D13" s="62">
        <v>74</v>
      </c>
      <c r="E13" s="22">
        <v>437860298.25</v>
      </c>
      <c r="F13" s="282"/>
    </row>
    <row r="14" spans="1:6" ht="15.75" customHeight="1" x14ac:dyDescent="0.25">
      <c r="A14" s="276" t="s">
        <v>11</v>
      </c>
      <c r="B14" s="277" t="s">
        <v>1030</v>
      </c>
      <c r="C14" s="75" t="s">
        <v>32</v>
      </c>
      <c r="D14" s="62">
        <v>9</v>
      </c>
      <c r="E14" s="22">
        <v>403534758</v>
      </c>
      <c r="F14" s="280" t="s">
        <v>61</v>
      </c>
    </row>
    <row r="15" spans="1:6" ht="31.5" x14ac:dyDescent="0.25">
      <c r="A15" s="276"/>
      <c r="B15" s="278"/>
      <c r="C15" s="75" t="s">
        <v>33</v>
      </c>
      <c r="D15" s="62"/>
      <c r="E15" s="22"/>
      <c r="F15" s="281"/>
    </row>
    <row r="16" spans="1:6" x14ac:dyDescent="0.25">
      <c r="A16" s="276"/>
      <c r="B16" s="278"/>
      <c r="C16" s="75" t="s">
        <v>34</v>
      </c>
      <c r="D16" s="62"/>
      <c r="E16" s="22"/>
      <c r="F16" s="281"/>
    </row>
    <row r="17" spans="1:6" x14ac:dyDescent="0.25">
      <c r="A17" s="276"/>
      <c r="B17" s="279"/>
      <c r="C17" s="75" t="s">
        <v>35</v>
      </c>
      <c r="D17" s="62">
        <v>7</v>
      </c>
      <c r="E17" s="22">
        <v>1820199100</v>
      </c>
      <c r="F17" s="282"/>
    </row>
    <row r="19" spans="1:6" ht="56.25" customHeight="1" x14ac:dyDescent="0.25">
      <c r="A19" s="283" t="s">
        <v>24</v>
      </c>
      <c r="B19" s="283"/>
      <c r="C19" s="283"/>
      <c r="D19" s="283"/>
      <c r="E19" s="283"/>
      <c r="F19" s="283"/>
    </row>
  </sheetData>
  <mergeCells count="16">
    <mergeCell ref="A14:A17"/>
    <mergeCell ref="B14:B17"/>
    <mergeCell ref="F14:F17"/>
    <mergeCell ref="A19:F19"/>
    <mergeCell ref="A6:A9"/>
    <mergeCell ref="B6:B9"/>
    <mergeCell ref="F6:F9"/>
    <mergeCell ref="A10:A13"/>
    <mergeCell ref="B10:B13"/>
    <mergeCell ref="F10:F13"/>
    <mergeCell ref="A2:F2"/>
    <mergeCell ref="A4:A5"/>
    <mergeCell ref="B4:B5"/>
    <mergeCell ref="C4:C5"/>
    <mergeCell ref="D4:E4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28"/>
  <sheetViews>
    <sheetView topLeftCell="A37" zoomScale="85" zoomScaleNormal="85" workbookViewId="0">
      <selection activeCell="C4" sqref="C4:C5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39.5703125" style="160" customWidth="1"/>
    <col min="4" max="4" width="20.42578125" style="1" customWidth="1"/>
    <col min="5" max="5" width="20.28515625" style="1" customWidth="1"/>
    <col min="6" max="6" width="16.7109375" style="1" customWidth="1"/>
    <col min="7" max="7" width="20.7109375" style="1" customWidth="1"/>
    <col min="8" max="8" width="11.85546875" style="1" customWidth="1"/>
    <col min="9" max="9" width="22.5703125" style="1" customWidth="1"/>
    <col min="10" max="10" width="21.28515625" style="159" customWidth="1"/>
    <col min="11" max="11" width="20.42578125" style="159" customWidth="1"/>
    <col min="12" max="12" width="18.85546875" style="244" customWidth="1"/>
    <col min="13" max="16384" width="9.140625" style="1"/>
  </cols>
  <sheetData>
    <row r="1" spans="1:12" x14ac:dyDescent="0.25">
      <c r="L1" s="244" t="s">
        <v>56</v>
      </c>
    </row>
    <row r="2" spans="1:12" ht="48" customHeight="1" x14ac:dyDescent="0.25">
      <c r="A2" s="252" t="s">
        <v>1217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1:12" ht="42.75" customHeight="1" x14ac:dyDescent="0.25">
      <c r="A4" s="253" t="s">
        <v>0</v>
      </c>
      <c r="B4" s="253" t="s">
        <v>25</v>
      </c>
      <c r="C4" s="253" t="s">
        <v>36</v>
      </c>
      <c r="D4" s="253" t="s">
        <v>37</v>
      </c>
      <c r="E4" s="253" t="s">
        <v>38</v>
      </c>
      <c r="F4" s="253" t="s">
        <v>39</v>
      </c>
      <c r="G4" s="294" t="s">
        <v>17</v>
      </c>
      <c r="H4" s="294"/>
      <c r="I4" s="253" t="s">
        <v>40</v>
      </c>
      <c r="J4" s="292" t="s">
        <v>41</v>
      </c>
      <c r="K4" s="292" t="s">
        <v>42</v>
      </c>
      <c r="L4" s="261" t="s">
        <v>45</v>
      </c>
    </row>
    <row r="5" spans="1:12" ht="75.75" customHeight="1" x14ac:dyDescent="0.25">
      <c r="A5" s="253"/>
      <c r="B5" s="253"/>
      <c r="C5" s="253"/>
      <c r="D5" s="253"/>
      <c r="E5" s="253"/>
      <c r="F5" s="253"/>
      <c r="G5" s="174" t="s">
        <v>21</v>
      </c>
      <c r="H5" s="174" t="s">
        <v>22</v>
      </c>
      <c r="I5" s="253"/>
      <c r="J5" s="292"/>
      <c r="K5" s="292"/>
      <c r="L5" s="261"/>
    </row>
    <row r="6" spans="1:12" ht="63" x14ac:dyDescent="0.25">
      <c r="A6" s="171">
        <v>1</v>
      </c>
      <c r="B6" s="171" t="s">
        <v>31</v>
      </c>
      <c r="C6" s="171" t="s">
        <v>69</v>
      </c>
      <c r="D6" s="171" t="s">
        <v>61</v>
      </c>
      <c r="E6" s="171" t="s">
        <v>70</v>
      </c>
      <c r="F6" s="171">
        <v>5245695</v>
      </c>
      <c r="G6" s="171" t="s">
        <v>71</v>
      </c>
      <c r="H6" s="171">
        <v>202689694</v>
      </c>
      <c r="I6" s="171" t="s">
        <v>72</v>
      </c>
      <c r="J6" s="245">
        <v>3</v>
      </c>
      <c r="K6" s="245">
        <v>24503992.5</v>
      </c>
      <c r="L6" s="246">
        <v>73511.977499999994</v>
      </c>
    </row>
    <row r="7" spans="1:12" ht="63" x14ac:dyDescent="0.25">
      <c r="A7" s="171">
        <v>2</v>
      </c>
      <c r="B7" s="171" t="s">
        <v>31</v>
      </c>
      <c r="C7" s="171" t="s">
        <v>73</v>
      </c>
      <c r="D7" s="171" t="s">
        <v>61</v>
      </c>
      <c r="E7" s="171" t="s">
        <v>70</v>
      </c>
      <c r="F7" s="171">
        <v>5243683</v>
      </c>
      <c r="G7" s="171" t="s">
        <v>74</v>
      </c>
      <c r="H7" s="171">
        <v>303115637</v>
      </c>
      <c r="I7" s="171" t="s">
        <v>75</v>
      </c>
      <c r="J7" s="245">
        <v>12</v>
      </c>
      <c r="K7" s="245">
        <v>2024880</v>
      </c>
      <c r="L7" s="246">
        <v>24298.560000000001</v>
      </c>
    </row>
    <row r="8" spans="1:12" ht="63" x14ac:dyDescent="0.25">
      <c r="A8" s="171">
        <v>3</v>
      </c>
      <c r="B8" s="171" t="s">
        <v>31</v>
      </c>
      <c r="C8" s="171" t="s">
        <v>266</v>
      </c>
      <c r="D8" s="171" t="s">
        <v>68</v>
      </c>
      <c r="E8" s="171" t="s">
        <v>70</v>
      </c>
      <c r="F8" s="171">
        <v>8903373</v>
      </c>
      <c r="G8" s="171" t="s">
        <v>76</v>
      </c>
      <c r="H8" s="171">
        <v>302832498</v>
      </c>
      <c r="I8" s="171" t="s">
        <v>72</v>
      </c>
      <c r="J8" s="245">
        <v>2</v>
      </c>
      <c r="K8" s="245">
        <v>1944000</v>
      </c>
      <c r="L8" s="246">
        <v>3888</v>
      </c>
    </row>
    <row r="9" spans="1:12" ht="63" x14ac:dyDescent="0.25">
      <c r="A9" s="171">
        <v>4</v>
      </c>
      <c r="B9" s="171" t="s">
        <v>209</v>
      </c>
      <c r="C9" s="171" t="s">
        <v>208</v>
      </c>
      <c r="D9" s="171" t="s">
        <v>61</v>
      </c>
      <c r="E9" s="171" t="s">
        <v>70</v>
      </c>
      <c r="F9" s="171">
        <v>4878568</v>
      </c>
      <c r="G9" s="171" t="s">
        <v>71</v>
      </c>
      <c r="H9" s="171">
        <v>202689694</v>
      </c>
      <c r="I9" s="171" t="s">
        <v>72</v>
      </c>
      <c r="J9" s="245">
        <v>3</v>
      </c>
      <c r="K9" s="245">
        <v>26781909</v>
      </c>
      <c r="L9" s="246">
        <v>80345.726999999999</v>
      </c>
    </row>
    <row r="10" spans="1:12" ht="63" x14ac:dyDescent="0.25">
      <c r="A10" s="171">
        <v>5</v>
      </c>
      <c r="B10" s="171" t="s">
        <v>209</v>
      </c>
      <c r="C10" s="171" t="s">
        <v>267</v>
      </c>
      <c r="D10" s="171" t="s">
        <v>61</v>
      </c>
      <c r="E10" s="171" t="s">
        <v>70</v>
      </c>
      <c r="F10" s="171">
        <v>4890639</v>
      </c>
      <c r="G10" s="171" t="s">
        <v>268</v>
      </c>
      <c r="H10" s="171">
        <v>306659930</v>
      </c>
      <c r="I10" s="171" t="s">
        <v>72</v>
      </c>
      <c r="J10" s="245">
        <v>4</v>
      </c>
      <c r="K10" s="245">
        <v>20475095</v>
      </c>
      <c r="L10" s="246">
        <v>81900.38</v>
      </c>
    </row>
    <row r="11" spans="1:12" ht="47.25" x14ac:dyDescent="0.25">
      <c r="A11" s="171">
        <v>6</v>
      </c>
      <c r="B11" s="171" t="s">
        <v>209</v>
      </c>
      <c r="C11" s="171" t="s">
        <v>269</v>
      </c>
      <c r="D11" s="171" t="s">
        <v>210</v>
      </c>
      <c r="E11" s="171" t="s">
        <v>70</v>
      </c>
      <c r="F11" s="171">
        <v>4932338</v>
      </c>
      <c r="G11" s="171" t="s">
        <v>270</v>
      </c>
      <c r="H11" s="171">
        <v>201043960</v>
      </c>
      <c r="I11" s="171" t="s">
        <v>72</v>
      </c>
      <c r="J11" s="245">
        <v>1</v>
      </c>
      <c r="K11" s="245">
        <v>40000000</v>
      </c>
      <c r="L11" s="246">
        <v>40000</v>
      </c>
    </row>
    <row r="12" spans="1:12" ht="47.25" x14ac:dyDescent="0.25">
      <c r="A12" s="171">
        <v>7</v>
      </c>
      <c r="B12" s="171" t="s">
        <v>209</v>
      </c>
      <c r="C12" s="171" t="s">
        <v>271</v>
      </c>
      <c r="D12" s="171" t="s">
        <v>210</v>
      </c>
      <c r="E12" s="171" t="s">
        <v>272</v>
      </c>
      <c r="F12" s="171">
        <v>70562</v>
      </c>
      <c r="G12" s="171" t="s">
        <v>273</v>
      </c>
      <c r="H12" s="171">
        <v>30643973</v>
      </c>
      <c r="I12" s="171" t="s">
        <v>75</v>
      </c>
      <c r="J12" s="245">
        <v>2</v>
      </c>
      <c r="K12" s="245">
        <v>22000000</v>
      </c>
      <c r="L12" s="246">
        <v>44000</v>
      </c>
    </row>
    <row r="13" spans="1:12" ht="63" x14ac:dyDescent="0.25">
      <c r="A13" s="171">
        <v>8</v>
      </c>
      <c r="B13" s="171" t="s">
        <v>851</v>
      </c>
      <c r="C13" s="171" t="s">
        <v>928</v>
      </c>
      <c r="D13" s="171" t="s">
        <v>61</v>
      </c>
      <c r="E13" s="171" t="s">
        <v>70</v>
      </c>
      <c r="F13" s="171">
        <v>4959930</v>
      </c>
      <c r="G13" s="171" t="s">
        <v>929</v>
      </c>
      <c r="H13" s="171">
        <v>307168402</v>
      </c>
      <c r="I13" s="171" t="s">
        <v>72</v>
      </c>
      <c r="J13" s="245">
        <v>1</v>
      </c>
      <c r="K13" s="245">
        <v>9402078</v>
      </c>
      <c r="L13" s="246">
        <f>+K13/1000</f>
        <v>9402.0779999999995</v>
      </c>
    </row>
    <row r="14" spans="1:12" ht="63" x14ac:dyDescent="0.25">
      <c r="A14" s="171">
        <v>9</v>
      </c>
      <c r="B14" s="171" t="s">
        <v>851</v>
      </c>
      <c r="C14" s="171" t="s">
        <v>930</v>
      </c>
      <c r="D14" s="171" t="s">
        <v>61</v>
      </c>
      <c r="E14" s="171" t="s">
        <v>70</v>
      </c>
      <c r="F14" s="171">
        <v>4960086</v>
      </c>
      <c r="G14" s="171" t="s">
        <v>931</v>
      </c>
      <c r="H14" s="171">
        <v>307863908</v>
      </c>
      <c r="I14" s="171" t="s">
        <v>75</v>
      </c>
      <c r="J14" s="245">
        <v>1</v>
      </c>
      <c r="K14" s="245">
        <v>68588036</v>
      </c>
      <c r="L14" s="246">
        <f>+K14/1000</f>
        <v>68588.035999999993</v>
      </c>
    </row>
    <row r="15" spans="1:12" x14ac:dyDescent="0.25">
      <c r="A15" s="288">
        <v>10</v>
      </c>
      <c r="B15" s="289" t="s">
        <v>851</v>
      </c>
      <c r="C15" s="155" t="s">
        <v>932</v>
      </c>
      <c r="D15" s="286" t="s">
        <v>933</v>
      </c>
      <c r="E15" s="286" t="s">
        <v>140</v>
      </c>
      <c r="F15" s="286" t="s">
        <v>934</v>
      </c>
      <c r="G15" s="286" t="s">
        <v>935</v>
      </c>
      <c r="H15" s="286">
        <v>200987824</v>
      </c>
      <c r="I15" s="171" t="s">
        <v>75</v>
      </c>
      <c r="J15" s="158">
        <v>1</v>
      </c>
      <c r="K15" s="246">
        <v>2985517</v>
      </c>
      <c r="L15" s="287">
        <v>2985517</v>
      </c>
    </row>
    <row r="16" spans="1:12" ht="31.5" x14ac:dyDescent="0.25">
      <c r="A16" s="288"/>
      <c r="B16" s="289"/>
      <c r="C16" s="155" t="s">
        <v>936</v>
      </c>
      <c r="D16" s="286"/>
      <c r="E16" s="286"/>
      <c r="F16" s="286"/>
      <c r="G16" s="286"/>
      <c r="H16" s="286"/>
      <c r="I16" s="155" t="s">
        <v>937</v>
      </c>
      <c r="J16" s="156">
        <v>324</v>
      </c>
      <c r="K16" s="247">
        <v>1283000</v>
      </c>
      <c r="L16" s="287"/>
    </row>
    <row r="17" spans="1:12" x14ac:dyDescent="0.25">
      <c r="A17" s="288"/>
      <c r="B17" s="289"/>
      <c r="C17" s="157" t="s">
        <v>938</v>
      </c>
      <c r="D17" s="286"/>
      <c r="E17" s="286"/>
      <c r="F17" s="286"/>
      <c r="G17" s="286"/>
      <c r="H17" s="286"/>
      <c r="I17" s="155"/>
      <c r="J17" s="156">
        <v>0</v>
      </c>
      <c r="K17" s="247"/>
      <c r="L17" s="287"/>
    </row>
    <row r="18" spans="1:12" ht="47.25" x14ac:dyDescent="0.25">
      <c r="A18" s="288"/>
      <c r="B18" s="289"/>
      <c r="C18" s="155" t="s">
        <v>939</v>
      </c>
      <c r="D18" s="286"/>
      <c r="E18" s="286"/>
      <c r="F18" s="286"/>
      <c r="G18" s="286"/>
      <c r="H18" s="286"/>
      <c r="I18" s="155" t="s">
        <v>940</v>
      </c>
      <c r="J18" s="156">
        <v>192</v>
      </c>
      <c r="K18" s="247">
        <v>1027000</v>
      </c>
      <c r="L18" s="287"/>
    </row>
    <row r="19" spans="1:12" ht="47.25" x14ac:dyDescent="0.25">
      <c r="A19" s="288"/>
      <c r="B19" s="289"/>
      <c r="C19" s="155" t="s">
        <v>941</v>
      </c>
      <c r="D19" s="286"/>
      <c r="E19" s="286"/>
      <c r="F19" s="286"/>
      <c r="G19" s="286"/>
      <c r="H19" s="286"/>
      <c r="I19" s="155" t="s">
        <v>940</v>
      </c>
      <c r="J19" s="156">
        <v>240</v>
      </c>
      <c r="K19" s="247">
        <v>1027000</v>
      </c>
      <c r="L19" s="287"/>
    </row>
    <row r="20" spans="1:12" ht="31.5" x14ac:dyDescent="0.25">
      <c r="A20" s="288"/>
      <c r="B20" s="289"/>
      <c r="C20" s="155" t="s">
        <v>942</v>
      </c>
      <c r="D20" s="286"/>
      <c r="E20" s="286"/>
      <c r="F20" s="286"/>
      <c r="G20" s="286"/>
      <c r="H20" s="286"/>
      <c r="I20" s="155" t="s">
        <v>937</v>
      </c>
      <c r="J20" s="156">
        <v>54</v>
      </c>
      <c r="K20" s="247">
        <v>604000</v>
      </c>
      <c r="L20" s="287"/>
    </row>
    <row r="21" spans="1:12" x14ac:dyDescent="0.25">
      <c r="A21" s="288"/>
      <c r="B21" s="289"/>
      <c r="C21" s="155" t="s">
        <v>943</v>
      </c>
      <c r="D21" s="286"/>
      <c r="E21" s="286"/>
      <c r="F21" s="286"/>
      <c r="G21" s="286"/>
      <c r="H21" s="286"/>
      <c r="I21" s="155" t="s">
        <v>937</v>
      </c>
      <c r="J21" s="156">
        <v>108</v>
      </c>
      <c r="K21" s="247">
        <v>198000</v>
      </c>
      <c r="L21" s="287"/>
    </row>
    <row r="22" spans="1:12" x14ac:dyDescent="0.25">
      <c r="A22" s="288"/>
      <c r="B22" s="289"/>
      <c r="C22" s="155" t="s">
        <v>944</v>
      </c>
      <c r="D22" s="286"/>
      <c r="E22" s="286"/>
      <c r="F22" s="286"/>
      <c r="G22" s="286"/>
      <c r="H22" s="286"/>
      <c r="I22" s="155" t="s">
        <v>937</v>
      </c>
      <c r="J22" s="156">
        <v>54</v>
      </c>
      <c r="K22" s="247">
        <v>767000</v>
      </c>
      <c r="L22" s="287"/>
    </row>
    <row r="23" spans="1:12" x14ac:dyDescent="0.25">
      <c r="A23" s="288"/>
      <c r="B23" s="289"/>
      <c r="C23" s="155" t="s">
        <v>945</v>
      </c>
      <c r="D23" s="286"/>
      <c r="E23" s="286"/>
      <c r="F23" s="286"/>
      <c r="G23" s="286"/>
      <c r="H23" s="286"/>
      <c r="I23" s="155" t="s">
        <v>937</v>
      </c>
      <c r="J23" s="156">
        <v>108</v>
      </c>
      <c r="K23" s="247">
        <v>711000</v>
      </c>
      <c r="L23" s="287"/>
    </row>
    <row r="24" spans="1:12" x14ac:dyDescent="0.25">
      <c r="A24" s="288"/>
      <c r="B24" s="289"/>
      <c r="C24" s="155" t="s">
        <v>946</v>
      </c>
      <c r="D24" s="286"/>
      <c r="E24" s="286"/>
      <c r="F24" s="286"/>
      <c r="G24" s="286"/>
      <c r="H24" s="286"/>
      <c r="I24" s="155" t="s">
        <v>937</v>
      </c>
      <c r="J24" s="156">
        <v>54</v>
      </c>
      <c r="K24" s="247">
        <v>458000</v>
      </c>
      <c r="L24" s="287"/>
    </row>
    <row r="25" spans="1:12" x14ac:dyDescent="0.25">
      <c r="A25" s="288"/>
      <c r="B25" s="289"/>
      <c r="C25" s="157" t="s">
        <v>947</v>
      </c>
      <c r="D25" s="286"/>
      <c r="E25" s="286"/>
      <c r="F25" s="286"/>
      <c r="G25" s="286"/>
      <c r="H25" s="286"/>
      <c r="I25" s="155"/>
      <c r="J25" s="156">
        <v>0</v>
      </c>
      <c r="K25" s="247"/>
      <c r="L25" s="287"/>
    </row>
    <row r="26" spans="1:12" x14ac:dyDescent="0.25">
      <c r="A26" s="288"/>
      <c r="B26" s="289"/>
      <c r="C26" s="155" t="s">
        <v>948</v>
      </c>
      <c r="D26" s="286"/>
      <c r="E26" s="286"/>
      <c r="F26" s="286"/>
      <c r="G26" s="286"/>
      <c r="H26" s="286"/>
      <c r="I26" s="155" t="s">
        <v>937</v>
      </c>
      <c r="J26" s="156">
        <v>54</v>
      </c>
      <c r="K26" s="247">
        <v>1070000</v>
      </c>
      <c r="L26" s="287"/>
    </row>
    <row r="27" spans="1:12" x14ac:dyDescent="0.25">
      <c r="A27" s="288"/>
      <c r="B27" s="289"/>
      <c r="C27" s="155" t="s">
        <v>949</v>
      </c>
      <c r="D27" s="286"/>
      <c r="E27" s="286"/>
      <c r="F27" s="286"/>
      <c r="G27" s="286"/>
      <c r="H27" s="286"/>
      <c r="I27" s="155" t="s">
        <v>937</v>
      </c>
      <c r="J27" s="156">
        <v>54</v>
      </c>
      <c r="K27" s="247">
        <v>950000</v>
      </c>
      <c r="L27" s="287"/>
    </row>
    <row r="28" spans="1:12" x14ac:dyDescent="0.25">
      <c r="A28" s="288"/>
      <c r="B28" s="289"/>
      <c r="C28" s="155" t="s">
        <v>950</v>
      </c>
      <c r="D28" s="286"/>
      <c r="E28" s="286"/>
      <c r="F28" s="286"/>
      <c r="G28" s="286"/>
      <c r="H28" s="286"/>
      <c r="I28" s="155" t="s">
        <v>937</v>
      </c>
      <c r="J28" s="156">
        <v>54</v>
      </c>
      <c r="K28" s="247">
        <v>1070000</v>
      </c>
      <c r="L28" s="287"/>
    </row>
    <row r="29" spans="1:12" x14ac:dyDescent="0.25">
      <c r="A29" s="288"/>
      <c r="B29" s="289"/>
      <c r="C29" s="155" t="s">
        <v>951</v>
      </c>
      <c r="D29" s="286"/>
      <c r="E29" s="286"/>
      <c r="F29" s="286"/>
      <c r="G29" s="286"/>
      <c r="H29" s="286"/>
      <c r="I29" s="155" t="s">
        <v>937</v>
      </c>
      <c r="J29" s="156">
        <v>54</v>
      </c>
      <c r="K29" s="247">
        <v>1004000</v>
      </c>
      <c r="L29" s="287"/>
    </row>
    <row r="30" spans="1:12" x14ac:dyDescent="0.25">
      <c r="A30" s="288"/>
      <c r="B30" s="289"/>
      <c r="C30" s="157" t="s">
        <v>952</v>
      </c>
      <c r="D30" s="286"/>
      <c r="E30" s="286"/>
      <c r="F30" s="286"/>
      <c r="G30" s="286"/>
      <c r="H30" s="286"/>
      <c r="I30" s="155"/>
      <c r="J30" s="156">
        <v>0</v>
      </c>
      <c r="K30" s="247"/>
      <c r="L30" s="287"/>
    </row>
    <row r="31" spans="1:12" ht="31.5" x14ac:dyDescent="0.25">
      <c r="A31" s="288"/>
      <c r="B31" s="289"/>
      <c r="C31" s="155" t="s">
        <v>953</v>
      </c>
      <c r="D31" s="286"/>
      <c r="E31" s="286"/>
      <c r="F31" s="286"/>
      <c r="G31" s="286"/>
      <c r="H31" s="286"/>
      <c r="I31" s="155" t="s">
        <v>937</v>
      </c>
      <c r="J31" s="156">
        <v>720</v>
      </c>
      <c r="K31" s="247">
        <v>558000</v>
      </c>
      <c r="L31" s="287"/>
    </row>
    <row r="32" spans="1:12" ht="31.5" x14ac:dyDescent="0.25">
      <c r="A32" s="288"/>
      <c r="B32" s="289"/>
      <c r="C32" s="155" t="s">
        <v>954</v>
      </c>
      <c r="D32" s="286"/>
      <c r="E32" s="286"/>
      <c r="F32" s="286"/>
      <c r="G32" s="286"/>
      <c r="H32" s="286"/>
      <c r="I32" s="155" t="s">
        <v>937</v>
      </c>
      <c r="J32" s="156">
        <v>450</v>
      </c>
      <c r="K32" s="247">
        <v>1170000</v>
      </c>
      <c r="L32" s="287"/>
    </row>
    <row r="33" spans="1:12" x14ac:dyDescent="0.25">
      <c r="A33" s="288"/>
      <c r="B33" s="289"/>
      <c r="C33" s="155" t="s">
        <v>955</v>
      </c>
      <c r="D33" s="286"/>
      <c r="E33" s="286"/>
      <c r="F33" s="286"/>
      <c r="G33" s="286"/>
      <c r="H33" s="286"/>
      <c r="I33" s="155" t="s">
        <v>937</v>
      </c>
      <c r="J33" s="156">
        <v>64</v>
      </c>
      <c r="K33" s="247">
        <v>697000</v>
      </c>
      <c r="L33" s="287"/>
    </row>
    <row r="34" spans="1:12" ht="31.5" x14ac:dyDescent="0.25">
      <c r="A34" s="288"/>
      <c r="B34" s="289"/>
      <c r="C34" s="157" t="s">
        <v>956</v>
      </c>
      <c r="D34" s="286"/>
      <c r="E34" s="286"/>
      <c r="F34" s="286"/>
      <c r="G34" s="286"/>
      <c r="H34" s="286"/>
      <c r="I34" s="155"/>
      <c r="J34" s="156">
        <v>0</v>
      </c>
      <c r="K34" s="247"/>
      <c r="L34" s="287"/>
    </row>
    <row r="35" spans="1:12" x14ac:dyDescent="0.25">
      <c r="A35" s="288"/>
      <c r="B35" s="289"/>
      <c r="C35" s="155" t="s">
        <v>957</v>
      </c>
      <c r="D35" s="286"/>
      <c r="E35" s="286"/>
      <c r="F35" s="286"/>
      <c r="G35" s="286"/>
      <c r="H35" s="286"/>
      <c r="I35" s="155" t="s">
        <v>937</v>
      </c>
      <c r="J35" s="156">
        <v>14</v>
      </c>
      <c r="K35" s="247">
        <v>604000</v>
      </c>
      <c r="L35" s="287"/>
    </row>
    <row r="36" spans="1:12" x14ac:dyDescent="0.25">
      <c r="A36" s="288"/>
      <c r="B36" s="289"/>
      <c r="C36" s="155" t="s">
        <v>945</v>
      </c>
      <c r="D36" s="286"/>
      <c r="E36" s="286"/>
      <c r="F36" s="286"/>
      <c r="G36" s="286"/>
      <c r="H36" s="286"/>
      <c r="I36" s="155" t="s">
        <v>937</v>
      </c>
      <c r="J36" s="156">
        <v>14</v>
      </c>
      <c r="K36" s="247">
        <v>711000</v>
      </c>
      <c r="L36" s="287"/>
    </row>
    <row r="37" spans="1:12" x14ac:dyDescent="0.25">
      <c r="A37" s="288"/>
      <c r="B37" s="289"/>
      <c r="C37" s="155" t="s">
        <v>958</v>
      </c>
      <c r="D37" s="286"/>
      <c r="E37" s="286"/>
      <c r="F37" s="286"/>
      <c r="G37" s="286"/>
      <c r="H37" s="286"/>
      <c r="I37" s="155" t="s">
        <v>937</v>
      </c>
      <c r="J37" s="156">
        <v>28</v>
      </c>
      <c r="K37" s="247">
        <v>198000</v>
      </c>
      <c r="L37" s="287"/>
    </row>
    <row r="38" spans="1:12" x14ac:dyDescent="0.25">
      <c r="A38" s="288"/>
      <c r="B38" s="289"/>
      <c r="C38" s="157" t="s">
        <v>959</v>
      </c>
      <c r="D38" s="286"/>
      <c r="E38" s="286"/>
      <c r="F38" s="286"/>
      <c r="G38" s="286"/>
      <c r="H38" s="286"/>
      <c r="I38" s="155"/>
      <c r="J38" s="156">
        <v>0</v>
      </c>
      <c r="K38" s="247">
        <v>0</v>
      </c>
      <c r="L38" s="287"/>
    </row>
    <row r="39" spans="1:12" x14ac:dyDescent="0.25">
      <c r="A39" s="288"/>
      <c r="B39" s="289"/>
      <c r="C39" s="155" t="s">
        <v>960</v>
      </c>
      <c r="D39" s="286"/>
      <c r="E39" s="286"/>
      <c r="F39" s="286"/>
      <c r="G39" s="286"/>
      <c r="H39" s="286"/>
      <c r="I39" s="155" t="s">
        <v>937</v>
      </c>
      <c r="J39" s="156">
        <v>14</v>
      </c>
      <c r="K39" s="247">
        <v>604000</v>
      </c>
      <c r="L39" s="287"/>
    </row>
    <row r="40" spans="1:12" x14ac:dyDescent="0.25">
      <c r="A40" s="288"/>
      <c r="B40" s="289"/>
      <c r="C40" s="155" t="s">
        <v>961</v>
      </c>
      <c r="D40" s="286"/>
      <c r="E40" s="286"/>
      <c r="F40" s="286"/>
      <c r="G40" s="286"/>
      <c r="H40" s="286"/>
      <c r="I40" s="155" t="s">
        <v>937</v>
      </c>
      <c r="J40" s="156">
        <v>28</v>
      </c>
      <c r="K40" s="247">
        <v>198000</v>
      </c>
      <c r="L40" s="287"/>
    </row>
    <row r="41" spans="1:12" ht="47.25" x14ac:dyDescent="0.25">
      <c r="A41" s="288"/>
      <c r="B41" s="289"/>
      <c r="C41" s="155" t="s">
        <v>962</v>
      </c>
      <c r="D41" s="286"/>
      <c r="E41" s="286"/>
      <c r="F41" s="286"/>
      <c r="G41" s="286"/>
      <c r="H41" s="286"/>
      <c r="I41" s="155" t="s">
        <v>937</v>
      </c>
      <c r="J41" s="156">
        <v>14</v>
      </c>
      <c r="K41" s="247">
        <v>683000</v>
      </c>
      <c r="L41" s="287"/>
    </row>
    <row r="42" spans="1:12" ht="47.25" x14ac:dyDescent="0.25">
      <c r="A42" s="288"/>
      <c r="B42" s="289"/>
      <c r="C42" s="155" t="s">
        <v>963</v>
      </c>
      <c r="D42" s="286"/>
      <c r="E42" s="286"/>
      <c r="F42" s="286"/>
      <c r="G42" s="286"/>
      <c r="H42" s="286"/>
      <c r="I42" s="155" t="s">
        <v>937</v>
      </c>
      <c r="J42" s="156">
        <v>14</v>
      </c>
      <c r="K42" s="247">
        <v>827000</v>
      </c>
      <c r="L42" s="287"/>
    </row>
    <row r="43" spans="1:12" x14ac:dyDescent="0.25">
      <c r="A43" s="288"/>
      <c r="B43" s="289"/>
      <c r="C43" s="155" t="s">
        <v>945</v>
      </c>
      <c r="D43" s="286"/>
      <c r="E43" s="286"/>
      <c r="F43" s="286"/>
      <c r="G43" s="286"/>
      <c r="H43" s="286"/>
      <c r="I43" s="155" t="s">
        <v>937</v>
      </c>
      <c r="J43" s="156">
        <v>14</v>
      </c>
      <c r="K43" s="247">
        <v>711000</v>
      </c>
      <c r="L43" s="287"/>
    </row>
    <row r="44" spans="1:12" ht="31.5" x14ac:dyDescent="0.25">
      <c r="A44" s="288"/>
      <c r="B44" s="289"/>
      <c r="C44" s="157" t="s">
        <v>964</v>
      </c>
      <c r="D44" s="286"/>
      <c r="E44" s="286"/>
      <c r="F44" s="286"/>
      <c r="G44" s="286"/>
      <c r="H44" s="286"/>
      <c r="I44" s="155"/>
      <c r="J44" s="156">
        <v>0</v>
      </c>
      <c r="K44" s="247">
        <v>0</v>
      </c>
      <c r="L44" s="287"/>
    </row>
    <row r="45" spans="1:12" x14ac:dyDescent="0.25">
      <c r="A45" s="288"/>
      <c r="B45" s="289"/>
      <c r="C45" s="155" t="s">
        <v>960</v>
      </c>
      <c r="D45" s="286"/>
      <c r="E45" s="286"/>
      <c r="F45" s="286"/>
      <c r="G45" s="286"/>
      <c r="H45" s="286"/>
      <c r="I45" s="155" t="s">
        <v>937</v>
      </c>
      <c r="J45" s="156">
        <v>14</v>
      </c>
      <c r="K45" s="247">
        <v>604000</v>
      </c>
      <c r="L45" s="287"/>
    </row>
    <row r="46" spans="1:12" x14ac:dyDescent="0.25">
      <c r="A46" s="288"/>
      <c r="B46" s="289"/>
      <c r="C46" s="155" t="s">
        <v>958</v>
      </c>
      <c r="D46" s="286"/>
      <c r="E46" s="286"/>
      <c r="F46" s="286"/>
      <c r="G46" s="286"/>
      <c r="H46" s="286"/>
      <c r="I46" s="155" t="s">
        <v>937</v>
      </c>
      <c r="J46" s="156">
        <v>28</v>
      </c>
      <c r="K46" s="247">
        <v>198000</v>
      </c>
      <c r="L46" s="287"/>
    </row>
    <row r="47" spans="1:12" x14ac:dyDescent="0.25">
      <c r="A47" s="288"/>
      <c r="B47" s="289"/>
      <c r="C47" s="155" t="s">
        <v>945</v>
      </c>
      <c r="D47" s="286"/>
      <c r="E47" s="286"/>
      <c r="F47" s="286"/>
      <c r="G47" s="286"/>
      <c r="H47" s="286"/>
      <c r="I47" s="155" t="s">
        <v>937</v>
      </c>
      <c r="J47" s="156">
        <v>14</v>
      </c>
      <c r="K47" s="247">
        <v>711000</v>
      </c>
      <c r="L47" s="287"/>
    </row>
    <row r="48" spans="1:12" x14ac:dyDescent="0.25">
      <c r="A48" s="288"/>
      <c r="B48" s="289"/>
      <c r="C48" s="155" t="s">
        <v>965</v>
      </c>
      <c r="D48" s="286"/>
      <c r="E48" s="286"/>
      <c r="F48" s="286"/>
      <c r="G48" s="286"/>
      <c r="H48" s="286"/>
      <c r="I48" s="155" t="s">
        <v>937</v>
      </c>
      <c r="J48" s="156">
        <v>28</v>
      </c>
      <c r="K48" s="247">
        <v>172000</v>
      </c>
      <c r="L48" s="287"/>
    </row>
    <row r="49" spans="1:12" ht="31.5" x14ac:dyDescent="0.25">
      <c r="A49" s="288"/>
      <c r="B49" s="289"/>
      <c r="C49" s="157" t="s">
        <v>966</v>
      </c>
      <c r="D49" s="286"/>
      <c r="E49" s="286"/>
      <c r="F49" s="286"/>
      <c r="G49" s="286"/>
      <c r="H49" s="286"/>
      <c r="I49" s="155"/>
      <c r="J49" s="156">
        <v>0</v>
      </c>
      <c r="K49" s="247">
        <v>0</v>
      </c>
      <c r="L49" s="287"/>
    </row>
    <row r="50" spans="1:12" x14ac:dyDescent="0.25">
      <c r="A50" s="288"/>
      <c r="B50" s="289"/>
      <c r="C50" s="155" t="s">
        <v>960</v>
      </c>
      <c r="D50" s="286"/>
      <c r="E50" s="286"/>
      <c r="F50" s="286"/>
      <c r="G50" s="286"/>
      <c r="H50" s="286"/>
      <c r="I50" s="155" t="s">
        <v>937</v>
      </c>
      <c r="J50" s="156">
        <v>14</v>
      </c>
      <c r="K50" s="247">
        <v>604000</v>
      </c>
      <c r="L50" s="287"/>
    </row>
    <row r="51" spans="1:12" x14ac:dyDescent="0.25">
      <c r="A51" s="288"/>
      <c r="B51" s="289"/>
      <c r="C51" s="155" t="s">
        <v>958</v>
      </c>
      <c r="D51" s="286"/>
      <c r="E51" s="286"/>
      <c r="F51" s="286"/>
      <c r="G51" s="286"/>
      <c r="H51" s="286"/>
      <c r="I51" s="155" t="s">
        <v>937</v>
      </c>
      <c r="J51" s="156">
        <v>140</v>
      </c>
      <c r="K51" s="247">
        <v>198000</v>
      </c>
      <c r="L51" s="287"/>
    </row>
    <row r="52" spans="1:12" x14ac:dyDescent="0.25">
      <c r="A52" s="288"/>
      <c r="B52" s="289"/>
      <c r="C52" s="155" t="s">
        <v>967</v>
      </c>
      <c r="D52" s="286"/>
      <c r="E52" s="286"/>
      <c r="F52" s="286"/>
      <c r="G52" s="286"/>
      <c r="H52" s="286"/>
      <c r="I52" s="155" t="s">
        <v>937</v>
      </c>
      <c r="J52" s="156">
        <v>28</v>
      </c>
      <c r="K52" s="247">
        <v>711000</v>
      </c>
      <c r="L52" s="287"/>
    </row>
    <row r="53" spans="1:12" x14ac:dyDescent="0.25">
      <c r="A53" s="288"/>
      <c r="B53" s="289"/>
      <c r="C53" s="157" t="s">
        <v>968</v>
      </c>
      <c r="D53" s="286"/>
      <c r="E53" s="286"/>
      <c r="F53" s="286"/>
      <c r="G53" s="286"/>
      <c r="H53" s="286"/>
      <c r="I53" s="155"/>
      <c r="J53" s="156">
        <v>0</v>
      </c>
      <c r="K53" s="247">
        <v>0</v>
      </c>
      <c r="L53" s="287"/>
    </row>
    <row r="54" spans="1:12" x14ac:dyDescent="0.25">
      <c r="A54" s="288"/>
      <c r="B54" s="289"/>
      <c r="C54" s="155" t="s">
        <v>960</v>
      </c>
      <c r="D54" s="286"/>
      <c r="E54" s="286"/>
      <c r="F54" s="286"/>
      <c r="G54" s="286"/>
      <c r="H54" s="286"/>
      <c r="I54" s="155" t="s">
        <v>937</v>
      </c>
      <c r="J54" s="156">
        <v>14</v>
      </c>
      <c r="K54" s="247">
        <v>604000</v>
      </c>
      <c r="L54" s="287"/>
    </row>
    <row r="55" spans="1:12" x14ac:dyDescent="0.25">
      <c r="A55" s="288"/>
      <c r="B55" s="289"/>
      <c r="C55" s="155" t="s">
        <v>958</v>
      </c>
      <c r="D55" s="286"/>
      <c r="E55" s="286"/>
      <c r="F55" s="286"/>
      <c r="G55" s="286"/>
      <c r="H55" s="286"/>
      <c r="I55" s="155" t="s">
        <v>937</v>
      </c>
      <c r="J55" s="156">
        <v>28</v>
      </c>
      <c r="K55" s="247">
        <v>198000</v>
      </c>
      <c r="L55" s="287"/>
    </row>
    <row r="56" spans="1:12" x14ac:dyDescent="0.25">
      <c r="A56" s="288"/>
      <c r="B56" s="289"/>
      <c r="C56" s="155" t="s">
        <v>967</v>
      </c>
      <c r="D56" s="286"/>
      <c r="E56" s="286"/>
      <c r="F56" s="286"/>
      <c r="G56" s="286"/>
      <c r="H56" s="286"/>
      <c r="I56" s="155" t="s">
        <v>937</v>
      </c>
      <c r="J56" s="156">
        <v>14</v>
      </c>
      <c r="K56" s="247">
        <v>711000</v>
      </c>
      <c r="L56" s="287"/>
    </row>
    <row r="57" spans="1:12" x14ac:dyDescent="0.25">
      <c r="A57" s="288"/>
      <c r="B57" s="289"/>
      <c r="C57" s="157" t="s">
        <v>969</v>
      </c>
      <c r="D57" s="286"/>
      <c r="E57" s="286"/>
      <c r="F57" s="286"/>
      <c r="G57" s="286"/>
      <c r="H57" s="286"/>
      <c r="I57" s="155"/>
      <c r="J57" s="156">
        <v>0</v>
      </c>
      <c r="K57" s="247">
        <v>0</v>
      </c>
      <c r="L57" s="287"/>
    </row>
    <row r="58" spans="1:12" ht="47.25" x14ac:dyDescent="0.25">
      <c r="A58" s="288"/>
      <c r="B58" s="289"/>
      <c r="C58" s="155" t="s">
        <v>970</v>
      </c>
      <c r="D58" s="286"/>
      <c r="E58" s="286"/>
      <c r="F58" s="286"/>
      <c r="G58" s="286"/>
      <c r="H58" s="286"/>
      <c r="I58" s="155" t="s">
        <v>940</v>
      </c>
      <c r="J58" s="156">
        <v>115</v>
      </c>
      <c r="K58" s="247">
        <v>1465000</v>
      </c>
      <c r="L58" s="287"/>
    </row>
    <row r="59" spans="1:12" ht="47.25" x14ac:dyDescent="0.25">
      <c r="A59" s="288"/>
      <c r="B59" s="289"/>
      <c r="C59" s="155" t="s">
        <v>971</v>
      </c>
      <c r="D59" s="286"/>
      <c r="E59" s="286"/>
      <c r="F59" s="286"/>
      <c r="G59" s="286"/>
      <c r="H59" s="286"/>
      <c r="I59" s="155" t="s">
        <v>940</v>
      </c>
      <c r="J59" s="156">
        <v>140</v>
      </c>
      <c r="K59" s="247">
        <v>1465000</v>
      </c>
      <c r="L59" s="287"/>
    </row>
    <row r="60" spans="1:12" x14ac:dyDescent="0.25">
      <c r="A60" s="288"/>
      <c r="B60" s="289"/>
      <c r="C60" s="157" t="s">
        <v>972</v>
      </c>
      <c r="D60" s="286"/>
      <c r="E60" s="286"/>
      <c r="F60" s="286"/>
      <c r="G60" s="286"/>
      <c r="H60" s="286"/>
      <c r="I60" s="155"/>
      <c r="J60" s="156">
        <v>0</v>
      </c>
      <c r="K60" s="247">
        <v>0</v>
      </c>
      <c r="L60" s="287"/>
    </row>
    <row r="61" spans="1:12" x14ac:dyDescent="0.25">
      <c r="A61" s="288"/>
      <c r="B61" s="289"/>
      <c r="C61" s="155" t="s">
        <v>958</v>
      </c>
      <c r="D61" s="286"/>
      <c r="E61" s="286"/>
      <c r="F61" s="286"/>
      <c r="G61" s="286"/>
      <c r="H61" s="286"/>
      <c r="I61" s="155" t="s">
        <v>937</v>
      </c>
      <c r="J61" s="156">
        <v>28</v>
      </c>
      <c r="K61" s="247">
        <v>198000</v>
      </c>
      <c r="L61" s="287"/>
    </row>
    <row r="62" spans="1:12" x14ac:dyDescent="0.25">
      <c r="A62" s="288"/>
      <c r="B62" s="289"/>
      <c r="C62" s="169" t="s">
        <v>973</v>
      </c>
      <c r="D62" s="286"/>
      <c r="E62" s="286"/>
      <c r="F62" s="286"/>
      <c r="G62" s="286"/>
      <c r="H62" s="286"/>
      <c r="I62" s="169" t="s">
        <v>937</v>
      </c>
      <c r="J62" s="156">
        <v>840</v>
      </c>
      <c r="K62" s="247">
        <v>172000</v>
      </c>
      <c r="L62" s="287"/>
    </row>
    <row r="63" spans="1:12" x14ac:dyDescent="0.25">
      <c r="A63" s="288"/>
      <c r="B63" s="289"/>
      <c r="C63" s="155" t="s">
        <v>974</v>
      </c>
      <c r="D63" s="286"/>
      <c r="E63" s="286"/>
      <c r="F63" s="286"/>
      <c r="G63" s="286"/>
      <c r="H63" s="286"/>
      <c r="I63" s="155" t="s">
        <v>937</v>
      </c>
      <c r="J63" s="156">
        <v>56</v>
      </c>
      <c r="K63" s="247">
        <v>604000</v>
      </c>
      <c r="L63" s="287"/>
    </row>
    <row r="64" spans="1:12" x14ac:dyDescent="0.25">
      <c r="A64" s="288">
        <v>11</v>
      </c>
      <c r="B64" s="289" t="s">
        <v>851</v>
      </c>
      <c r="C64" s="155" t="s">
        <v>932</v>
      </c>
      <c r="D64" s="286" t="s">
        <v>933</v>
      </c>
      <c r="E64" s="286" t="s">
        <v>140</v>
      </c>
      <c r="F64" s="286" t="s">
        <v>975</v>
      </c>
      <c r="G64" s="286" t="s">
        <v>976</v>
      </c>
      <c r="H64" s="286">
        <v>304380332</v>
      </c>
      <c r="I64" s="171" t="s">
        <v>75</v>
      </c>
      <c r="J64" s="248">
        <v>1</v>
      </c>
      <c r="K64" s="246">
        <v>6405695</v>
      </c>
      <c r="L64" s="287">
        <v>6405695</v>
      </c>
    </row>
    <row r="65" spans="1:12" ht="31.5" x14ac:dyDescent="0.25">
      <c r="A65" s="288"/>
      <c r="B65" s="289"/>
      <c r="C65" s="155" t="s">
        <v>936</v>
      </c>
      <c r="D65" s="286"/>
      <c r="E65" s="286"/>
      <c r="F65" s="286"/>
      <c r="G65" s="286"/>
      <c r="H65" s="286"/>
      <c r="I65" s="172" t="s">
        <v>937</v>
      </c>
      <c r="J65" s="248">
        <v>696</v>
      </c>
      <c r="K65" s="249">
        <v>1330000</v>
      </c>
      <c r="L65" s="287"/>
    </row>
    <row r="66" spans="1:12" x14ac:dyDescent="0.25">
      <c r="A66" s="288"/>
      <c r="B66" s="289"/>
      <c r="C66" s="157" t="s">
        <v>938</v>
      </c>
      <c r="D66" s="286"/>
      <c r="E66" s="286"/>
      <c r="F66" s="286"/>
      <c r="G66" s="286"/>
      <c r="H66" s="286"/>
      <c r="I66" s="172"/>
      <c r="J66" s="248">
        <v>0</v>
      </c>
      <c r="K66" s="249"/>
      <c r="L66" s="287"/>
    </row>
    <row r="67" spans="1:12" ht="47.25" x14ac:dyDescent="0.25">
      <c r="A67" s="288"/>
      <c r="B67" s="289"/>
      <c r="C67" s="155" t="s">
        <v>939</v>
      </c>
      <c r="D67" s="286"/>
      <c r="E67" s="286"/>
      <c r="F67" s="286"/>
      <c r="G67" s="286"/>
      <c r="H67" s="286"/>
      <c r="I67" s="172" t="s">
        <v>940</v>
      </c>
      <c r="J67" s="248">
        <v>408</v>
      </c>
      <c r="K67" s="249">
        <v>1065000</v>
      </c>
      <c r="L67" s="287"/>
    </row>
    <row r="68" spans="1:12" ht="47.25" x14ac:dyDescent="0.25">
      <c r="A68" s="288"/>
      <c r="B68" s="289"/>
      <c r="C68" s="155" t="s">
        <v>941</v>
      </c>
      <c r="D68" s="286"/>
      <c r="E68" s="286"/>
      <c r="F68" s="286"/>
      <c r="G68" s="286"/>
      <c r="H68" s="286"/>
      <c r="I68" s="172" t="s">
        <v>940</v>
      </c>
      <c r="J68" s="248">
        <v>520</v>
      </c>
      <c r="K68" s="249">
        <v>1065000</v>
      </c>
      <c r="L68" s="287"/>
    </row>
    <row r="69" spans="1:12" ht="31.5" x14ac:dyDescent="0.25">
      <c r="A69" s="288"/>
      <c r="B69" s="289"/>
      <c r="C69" s="155" t="s">
        <v>942</v>
      </c>
      <c r="D69" s="286"/>
      <c r="E69" s="286"/>
      <c r="F69" s="286"/>
      <c r="G69" s="286"/>
      <c r="H69" s="286"/>
      <c r="I69" s="172" t="s">
        <v>937</v>
      </c>
      <c r="J69" s="248">
        <v>116</v>
      </c>
      <c r="K69" s="249">
        <v>605000</v>
      </c>
      <c r="L69" s="287"/>
    </row>
    <row r="70" spans="1:12" x14ac:dyDescent="0.25">
      <c r="A70" s="288"/>
      <c r="B70" s="289"/>
      <c r="C70" s="155" t="s">
        <v>943</v>
      </c>
      <c r="D70" s="286"/>
      <c r="E70" s="286"/>
      <c r="F70" s="286"/>
      <c r="G70" s="286"/>
      <c r="H70" s="286"/>
      <c r="I70" s="172" t="s">
        <v>937</v>
      </c>
      <c r="J70" s="248">
        <v>232</v>
      </c>
      <c r="K70" s="249">
        <v>198000</v>
      </c>
      <c r="L70" s="287"/>
    </row>
    <row r="71" spans="1:12" x14ac:dyDescent="0.25">
      <c r="A71" s="288"/>
      <c r="B71" s="289"/>
      <c r="C71" s="155" t="s">
        <v>944</v>
      </c>
      <c r="D71" s="286"/>
      <c r="E71" s="286"/>
      <c r="F71" s="286"/>
      <c r="G71" s="286"/>
      <c r="H71" s="286"/>
      <c r="I71" s="172" t="s">
        <v>937</v>
      </c>
      <c r="J71" s="248">
        <v>116</v>
      </c>
      <c r="K71" s="249">
        <v>796000</v>
      </c>
      <c r="L71" s="287"/>
    </row>
    <row r="72" spans="1:12" x14ac:dyDescent="0.25">
      <c r="A72" s="288"/>
      <c r="B72" s="289"/>
      <c r="C72" s="155" t="s">
        <v>945</v>
      </c>
      <c r="D72" s="286"/>
      <c r="E72" s="286"/>
      <c r="F72" s="286"/>
      <c r="G72" s="286"/>
      <c r="H72" s="286"/>
      <c r="I72" s="172" t="s">
        <v>937</v>
      </c>
      <c r="J72" s="248">
        <v>232</v>
      </c>
      <c r="K72" s="249">
        <v>738000</v>
      </c>
      <c r="L72" s="287"/>
    </row>
    <row r="73" spans="1:12" x14ac:dyDescent="0.25">
      <c r="A73" s="288"/>
      <c r="B73" s="289"/>
      <c r="C73" s="155" t="s">
        <v>946</v>
      </c>
      <c r="D73" s="286"/>
      <c r="E73" s="286"/>
      <c r="F73" s="286"/>
      <c r="G73" s="286"/>
      <c r="H73" s="286"/>
      <c r="I73" s="172" t="s">
        <v>937</v>
      </c>
      <c r="J73" s="248">
        <v>116</v>
      </c>
      <c r="K73" s="249">
        <v>477000</v>
      </c>
      <c r="L73" s="287"/>
    </row>
    <row r="74" spans="1:12" x14ac:dyDescent="0.25">
      <c r="A74" s="288"/>
      <c r="B74" s="289"/>
      <c r="C74" s="157" t="s">
        <v>947</v>
      </c>
      <c r="D74" s="286"/>
      <c r="E74" s="286"/>
      <c r="F74" s="286"/>
      <c r="G74" s="286"/>
      <c r="H74" s="286"/>
      <c r="I74" s="172"/>
      <c r="J74" s="248">
        <v>0</v>
      </c>
      <c r="K74" s="249"/>
      <c r="L74" s="287"/>
    </row>
    <row r="75" spans="1:12" x14ac:dyDescent="0.25">
      <c r="A75" s="288"/>
      <c r="B75" s="289"/>
      <c r="C75" s="155" t="s">
        <v>948</v>
      </c>
      <c r="D75" s="286"/>
      <c r="E75" s="286"/>
      <c r="F75" s="286"/>
      <c r="G75" s="286"/>
      <c r="H75" s="286"/>
      <c r="I75" s="172" t="s">
        <v>937</v>
      </c>
      <c r="J75" s="248">
        <v>116</v>
      </c>
      <c r="K75" s="249">
        <v>1109000</v>
      </c>
      <c r="L75" s="287"/>
    </row>
    <row r="76" spans="1:12" x14ac:dyDescent="0.25">
      <c r="A76" s="288"/>
      <c r="B76" s="289"/>
      <c r="C76" s="155" t="s">
        <v>949</v>
      </c>
      <c r="D76" s="286"/>
      <c r="E76" s="286"/>
      <c r="F76" s="286"/>
      <c r="G76" s="286"/>
      <c r="H76" s="286"/>
      <c r="I76" s="172" t="s">
        <v>937</v>
      </c>
      <c r="J76" s="248">
        <v>116</v>
      </c>
      <c r="K76" s="249">
        <v>986000</v>
      </c>
      <c r="L76" s="287"/>
    </row>
    <row r="77" spans="1:12" x14ac:dyDescent="0.25">
      <c r="A77" s="288"/>
      <c r="B77" s="289"/>
      <c r="C77" s="155" t="s">
        <v>950</v>
      </c>
      <c r="D77" s="286"/>
      <c r="E77" s="286"/>
      <c r="F77" s="286"/>
      <c r="G77" s="286"/>
      <c r="H77" s="286"/>
      <c r="I77" s="172" t="s">
        <v>937</v>
      </c>
      <c r="J77" s="248">
        <v>116</v>
      </c>
      <c r="K77" s="249">
        <v>1109000</v>
      </c>
      <c r="L77" s="287"/>
    </row>
    <row r="78" spans="1:12" x14ac:dyDescent="0.25">
      <c r="A78" s="288"/>
      <c r="B78" s="289"/>
      <c r="C78" s="155" t="s">
        <v>951</v>
      </c>
      <c r="D78" s="286"/>
      <c r="E78" s="286"/>
      <c r="F78" s="286"/>
      <c r="G78" s="286"/>
      <c r="H78" s="286"/>
      <c r="I78" s="172" t="s">
        <v>937</v>
      </c>
      <c r="J78" s="248">
        <v>116</v>
      </c>
      <c r="K78" s="249">
        <v>1042000</v>
      </c>
      <c r="L78" s="287"/>
    </row>
    <row r="79" spans="1:12" x14ac:dyDescent="0.25">
      <c r="A79" s="288"/>
      <c r="B79" s="289"/>
      <c r="C79" s="157" t="s">
        <v>952</v>
      </c>
      <c r="D79" s="286"/>
      <c r="E79" s="286"/>
      <c r="F79" s="286"/>
      <c r="G79" s="286"/>
      <c r="H79" s="286"/>
      <c r="I79" s="172"/>
      <c r="J79" s="248">
        <v>0</v>
      </c>
      <c r="K79" s="249"/>
      <c r="L79" s="287"/>
    </row>
    <row r="80" spans="1:12" ht="31.5" x14ac:dyDescent="0.25">
      <c r="A80" s="288"/>
      <c r="B80" s="289"/>
      <c r="C80" s="155" t="s">
        <v>953</v>
      </c>
      <c r="D80" s="286"/>
      <c r="E80" s="286"/>
      <c r="F80" s="286"/>
      <c r="G80" s="286"/>
      <c r="H80" s="286"/>
      <c r="I80" s="172" t="s">
        <v>937</v>
      </c>
      <c r="J80" s="248">
        <v>1530</v>
      </c>
      <c r="K80" s="249">
        <v>579000</v>
      </c>
      <c r="L80" s="287"/>
    </row>
    <row r="81" spans="1:12" ht="31.5" x14ac:dyDescent="0.25">
      <c r="A81" s="288"/>
      <c r="B81" s="289"/>
      <c r="C81" s="155" t="s">
        <v>954</v>
      </c>
      <c r="D81" s="286"/>
      <c r="E81" s="286"/>
      <c r="F81" s="286"/>
      <c r="G81" s="286"/>
      <c r="H81" s="286"/>
      <c r="I81" s="172" t="s">
        <v>937</v>
      </c>
      <c r="J81" s="248">
        <v>975</v>
      </c>
      <c r="K81" s="249">
        <v>1215000</v>
      </c>
      <c r="L81" s="287"/>
    </row>
    <row r="82" spans="1:12" x14ac:dyDescent="0.25">
      <c r="A82" s="288"/>
      <c r="B82" s="289"/>
      <c r="C82" s="155" t="s">
        <v>955</v>
      </c>
      <c r="D82" s="286"/>
      <c r="E82" s="286"/>
      <c r="F82" s="286"/>
      <c r="G82" s="286"/>
      <c r="H82" s="286"/>
      <c r="I82" s="172" t="s">
        <v>937</v>
      </c>
      <c r="J82" s="248">
        <v>126</v>
      </c>
      <c r="K82" s="249">
        <v>723000</v>
      </c>
      <c r="L82" s="287"/>
    </row>
    <row r="83" spans="1:12" ht="31.5" x14ac:dyDescent="0.25">
      <c r="A83" s="288"/>
      <c r="B83" s="289"/>
      <c r="C83" s="157" t="s">
        <v>956</v>
      </c>
      <c r="D83" s="286"/>
      <c r="E83" s="286"/>
      <c r="F83" s="286"/>
      <c r="G83" s="286"/>
      <c r="H83" s="286"/>
      <c r="I83" s="172"/>
      <c r="J83" s="248">
        <v>0</v>
      </c>
      <c r="K83" s="249"/>
      <c r="L83" s="287"/>
    </row>
    <row r="84" spans="1:12" x14ac:dyDescent="0.25">
      <c r="A84" s="288"/>
      <c r="B84" s="289"/>
      <c r="C84" s="155" t="s">
        <v>957</v>
      </c>
      <c r="D84" s="286"/>
      <c r="E84" s="286"/>
      <c r="F84" s="286"/>
      <c r="G84" s="286"/>
      <c r="H84" s="286"/>
      <c r="I84" s="172" t="s">
        <v>937</v>
      </c>
      <c r="J84" s="248">
        <v>26</v>
      </c>
      <c r="K84" s="249">
        <v>605000</v>
      </c>
      <c r="L84" s="287"/>
    </row>
    <row r="85" spans="1:12" x14ac:dyDescent="0.25">
      <c r="A85" s="288"/>
      <c r="B85" s="289"/>
      <c r="C85" s="155" t="s">
        <v>945</v>
      </c>
      <c r="D85" s="286"/>
      <c r="E85" s="286"/>
      <c r="F85" s="286"/>
      <c r="G85" s="286"/>
      <c r="H85" s="286"/>
      <c r="I85" s="172" t="s">
        <v>937</v>
      </c>
      <c r="J85" s="248">
        <v>26</v>
      </c>
      <c r="K85" s="249">
        <v>738000</v>
      </c>
      <c r="L85" s="287"/>
    </row>
    <row r="86" spans="1:12" x14ac:dyDescent="0.25">
      <c r="A86" s="288"/>
      <c r="B86" s="289"/>
      <c r="C86" s="155" t="s">
        <v>958</v>
      </c>
      <c r="D86" s="286"/>
      <c r="E86" s="286"/>
      <c r="F86" s="286"/>
      <c r="G86" s="286"/>
      <c r="H86" s="286"/>
      <c r="I86" s="172" t="s">
        <v>937</v>
      </c>
      <c r="J86" s="248">
        <v>52</v>
      </c>
      <c r="K86" s="249">
        <v>198000</v>
      </c>
      <c r="L86" s="287"/>
    </row>
    <row r="87" spans="1:12" x14ac:dyDescent="0.25">
      <c r="A87" s="288"/>
      <c r="B87" s="289"/>
      <c r="C87" s="157" t="s">
        <v>959</v>
      </c>
      <c r="D87" s="286"/>
      <c r="E87" s="286"/>
      <c r="F87" s="286"/>
      <c r="G87" s="286"/>
      <c r="H87" s="286"/>
      <c r="I87" s="172"/>
      <c r="J87" s="248">
        <v>0</v>
      </c>
      <c r="K87" s="249"/>
      <c r="L87" s="287"/>
    </row>
    <row r="88" spans="1:12" x14ac:dyDescent="0.25">
      <c r="A88" s="288"/>
      <c r="B88" s="289"/>
      <c r="C88" s="155" t="s">
        <v>960</v>
      </c>
      <c r="D88" s="286"/>
      <c r="E88" s="286"/>
      <c r="F88" s="286"/>
      <c r="G88" s="286"/>
      <c r="H88" s="286"/>
      <c r="I88" s="172" t="s">
        <v>937</v>
      </c>
      <c r="J88" s="248">
        <v>26</v>
      </c>
      <c r="K88" s="249">
        <v>605000</v>
      </c>
      <c r="L88" s="287"/>
    </row>
    <row r="89" spans="1:12" x14ac:dyDescent="0.25">
      <c r="A89" s="288"/>
      <c r="B89" s="289"/>
      <c r="C89" s="155" t="s">
        <v>961</v>
      </c>
      <c r="D89" s="286"/>
      <c r="E89" s="286"/>
      <c r="F89" s="286"/>
      <c r="G89" s="286"/>
      <c r="H89" s="286"/>
      <c r="I89" s="172" t="s">
        <v>937</v>
      </c>
      <c r="J89" s="248">
        <v>52</v>
      </c>
      <c r="K89" s="249">
        <v>198000</v>
      </c>
      <c r="L89" s="287"/>
    </row>
    <row r="90" spans="1:12" ht="47.25" x14ac:dyDescent="0.25">
      <c r="A90" s="288"/>
      <c r="B90" s="289"/>
      <c r="C90" s="155" t="s">
        <v>962</v>
      </c>
      <c r="D90" s="286"/>
      <c r="E90" s="286"/>
      <c r="F90" s="286"/>
      <c r="G90" s="286"/>
      <c r="H90" s="286"/>
      <c r="I90" s="172" t="s">
        <v>937</v>
      </c>
      <c r="J90" s="248">
        <v>26</v>
      </c>
      <c r="K90" s="249">
        <v>709000</v>
      </c>
      <c r="L90" s="287"/>
    </row>
    <row r="91" spans="1:12" ht="47.25" x14ac:dyDescent="0.25">
      <c r="A91" s="288"/>
      <c r="B91" s="289"/>
      <c r="C91" s="155" t="s">
        <v>963</v>
      </c>
      <c r="D91" s="286"/>
      <c r="E91" s="286"/>
      <c r="F91" s="286"/>
      <c r="G91" s="286"/>
      <c r="H91" s="286"/>
      <c r="I91" s="172" t="s">
        <v>937</v>
      </c>
      <c r="J91" s="248">
        <v>26</v>
      </c>
      <c r="K91" s="249">
        <v>820000</v>
      </c>
      <c r="L91" s="287"/>
    </row>
    <row r="92" spans="1:12" x14ac:dyDescent="0.25">
      <c r="A92" s="288"/>
      <c r="B92" s="289"/>
      <c r="C92" s="155" t="s">
        <v>945</v>
      </c>
      <c r="D92" s="286"/>
      <c r="E92" s="286"/>
      <c r="F92" s="286"/>
      <c r="G92" s="286"/>
      <c r="H92" s="286"/>
      <c r="I92" s="172" t="s">
        <v>937</v>
      </c>
      <c r="J92" s="248">
        <v>26</v>
      </c>
      <c r="K92" s="249">
        <v>738000</v>
      </c>
      <c r="L92" s="287"/>
    </row>
    <row r="93" spans="1:12" ht="31.5" x14ac:dyDescent="0.25">
      <c r="A93" s="288"/>
      <c r="B93" s="289"/>
      <c r="C93" s="157" t="s">
        <v>964</v>
      </c>
      <c r="D93" s="286"/>
      <c r="E93" s="286"/>
      <c r="F93" s="286"/>
      <c r="G93" s="286"/>
      <c r="H93" s="286"/>
      <c r="I93" s="172"/>
      <c r="J93" s="248">
        <v>0</v>
      </c>
      <c r="K93" s="249"/>
      <c r="L93" s="287"/>
    </row>
    <row r="94" spans="1:12" x14ac:dyDescent="0.25">
      <c r="A94" s="288"/>
      <c r="B94" s="289"/>
      <c r="C94" s="155" t="s">
        <v>960</v>
      </c>
      <c r="D94" s="286"/>
      <c r="E94" s="286"/>
      <c r="F94" s="286"/>
      <c r="G94" s="286"/>
      <c r="H94" s="286"/>
      <c r="I94" s="172" t="s">
        <v>937</v>
      </c>
      <c r="J94" s="248">
        <v>26</v>
      </c>
      <c r="K94" s="249">
        <v>605000</v>
      </c>
      <c r="L94" s="287"/>
    </row>
    <row r="95" spans="1:12" x14ac:dyDescent="0.25">
      <c r="A95" s="288"/>
      <c r="B95" s="289"/>
      <c r="C95" s="155" t="s">
        <v>958</v>
      </c>
      <c r="D95" s="286"/>
      <c r="E95" s="286"/>
      <c r="F95" s="286"/>
      <c r="G95" s="286"/>
      <c r="H95" s="286"/>
      <c r="I95" s="172" t="s">
        <v>937</v>
      </c>
      <c r="J95" s="248">
        <v>52</v>
      </c>
      <c r="K95" s="249">
        <v>198000</v>
      </c>
      <c r="L95" s="287"/>
    </row>
    <row r="96" spans="1:12" x14ac:dyDescent="0.25">
      <c r="A96" s="288"/>
      <c r="B96" s="289"/>
      <c r="C96" s="155" t="s">
        <v>945</v>
      </c>
      <c r="D96" s="286"/>
      <c r="E96" s="286"/>
      <c r="F96" s="286"/>
      <c r="G96" s="286"/>
      <c r="H96" s="286"/>
      <c r="I96" s="172" t="s">
        <v>937</v>
      </c>
      <c r="J96" s="248">
        <v>26</v>
      </c>
      <c r="K96" s="249">
        <v>738000</v>
      </c>
      <c r="L96" s="287"/>
    </row>
    <row r="97" spans="1:12" x14ac:dyDescent="0.25">
      <c r="A97" s="288"/>
      <c r="B97" s="289"/>
      <c r="C97" s="155" t="s">
        <v>965</v>
      </c>
      <c r="D97" s="286"/>
      <c r="E97" s="286"/>
      <c r="F97" s="286"/>
      <c r="G97" s="286"/>
      <c r="H97" s="286"/>
      <c r="I97" s="172" t="s">
        <v>937</v>
      </c>
      <c r="J97" s="248">
        <v>52</v>
      </c>
      <c r="K97" s="249">
        <v>178000</v>
      </c>
      <c r="L97" s="287"/>
    </row>
    <row r="98" spans="1:12" ht="31.5" x14ac:dyDescent="0.25">
      <c r="A98" s="288"/>
      <c r="B98" s="289"/>
      <c r="C98" s="157" t="s">
        <v>966</v>
      </c>
      <c r="D98" s="286"/>
      <c r="E98" s="286"/>
      <c r="F98" s="286"/>
      <c r="G98" s="286"/>
      <c r="H98" s="286"/>
      <c r="I98" s="172"/>
      <c r="J98" s="248">
        <v>0</v>
      </c>
      <c r="K98" s="249"/>
      <c r="L98" s="287"/>
    </row>
    <row r="99" spans="1:12" x14ac:dyDescent="0.25">
      <c r="A99" s="288"/>
      <c r="B99" s="289"/>
      <c r="C99" s="155" t="s">
        <v>960</v>
      </c>
      <c r="D99" s="286"/>
      <c r="E99" s="286"/>
      <c r="F99" s="286"/>
      <c r="G99" s="286"/>
      <c r="H99" s="286"/>
      <c r="I99" s="172" t="s">
        <v>937</v>
      </c>
      <c r="J99" s="248">
        <v>26</v>
      </c>
      <c r="K99" s="249">
        <v>605000</v>
      </c>
      <c r="L99" s="287"/>
    </row>
    <row r="100" spans="1:12" x14ac:dyDescent="0.25">
      <c r="A100" s="288"/>
      <c r="B100" s="289"/>
      <c r="C100" s="155" t="s">
        <v>958</v>
      </c>
      <c r="D100" s="286"/>
      <c r="E100" s="286"/>
      <c r="F100" s="286"/>
      <c r="G100" s="286"/>
      <c r="H100" s="286"/>
      <c r="I100" s="172" t="s">
        <v>937</v>
      </c>
      <c r="J100" s="248">
        <v>260</v>
      </c>
      <c r="K100" s="249">
        <v>198000</v>
      </c>
      <c r="L100" s="287"/>
    </row>
    <row r="101" spans="1:12" x14ac:dyDescent="0.25">
      <c r="A101" s="288"/>
      <c r="B101" s="289"/>
      <c r="C101" s="155" t="s">
        <v>967</v>
      </c>
      <c r="D101" s="286"/>
      <c r="E101" s="286"/>
      <c r="F101" s="286"/>
      <c r="G101" s="286"/>
      <c r="H101" s="286"/>
      <c r="I101" s="172" t="s">
        <v>937</v>
      </c>
      <c r="J101" s="248">
        <v>52</v>
      </c>
      <c r="K101" s="249">
        <v>738000</v>
      </c>
      <c r="L101" s="287"/>
    </row>
    <row r="102" spans="1:12" x14ac:dyDescent="0.25">
      <c r="A102" s="288"/>
      <c r="B102" s="289"/>
      <c r="C102" s="157" t="s">
        <v>968</v>
      </c>
      <c r="D102" s="286"/>
      <c r="E102" s="286"/>
      <c r="F102" s="286"/>
      <c r="G102" s="286"/>
      <c r="H102" s="286"/>
      <c r="I102" s="172"/>
      <c r="J102" s="248">
        <v>0</v>
      </c>
      <c r="K102" s="249"/>
      <c r="L102" s="287"/>
    </row>
    <row r="103" spans="1:12" x14ac:dyDescent="0.25">
      <c r="A103" s="288"/>
      <c r="B103" s="289"/>
      <c r="C103" s="155" t="s">
        <v>960</v>
      </c>
      <c r="D103" s="286"/>
      <c r="E103" s="286"/>
      <c r="F103" s="286"/>
      <c r="G103" s="286"/>
      <c r="H103" s="286"/>
      <c r="I103" s="172" t="s">
        <v>937</v>
      </c>
      <c r="J103" s="248">
        <v>26</v>
      </c>
      <c r="K103" s="249">
        <v>605000</v>
      </c>
      <c r="L103" s="287"/>
    </row>
    <row r="104" spans="1:12" x14ac:dyDescent="0.25">
      <c r="A104" s="288"/>
      <c r="B104" s="289"/>
      <c r="C104" s="155" t="s">
        <v>958</v>
      </c>
      <c r="D104" s="286"/>
      <c r="E104" s="286"/>
      <c r="F104" s="286"/>
      <c r="G104" s="286"/>
      <c r="H104" s="286"/>
      <c r="I104" s="172" t="s">
        <v>937</v>
      </c>
      <c r="J104" s="248">
        <v>52</v>
      </c>
      <c r="K104" s="249">
        <v>198000</v>
      </c>
      <c r="L104" s="287"/>
    </row>
    <row r="105" spans="1:12" x14ac:dyDescent="0.25">
      <c r="A105" s="288"/>
      <c r="B105" s="289"/>
      <c r="C105" s="155" t="s">
        <v>967</v>
      </c>
      <c r="D105" s="286"/>
      <c r="E105" s="286"/>
      <c r="F105" s="286"/>
      <c r="G105" s="286"/>
      <c r="H105" s="286"/>
      <c r="I105" s="172" t="s">
        <v>937</v>
      </c>
      <c r="J105" s="248">
        <v>26</v>
      </c>
      <c r="K105" s="249">
        <v>738000</v>
      </c>
      <c r="L105" s="287"/>
    </row>
    <row r="106" spans="1:12" x14ac:dyDescent="0.25">
      <c r="A106" s="288"/>
      <c r="B106" s="289"/>
      <c r="C106" s="157" t="s">
        <v>969</v>
      </c>
      <c r="D106" s="286"/>
      <c r="E106" s="286"/>
      <c r="F106" s="286"/>
      <c r="G106" s="286"/>
      <c r="H106" s="286"/>
      <c r="I106" s="172"/>
      <c r="J106" s="248">
        <v>0</v>
      </c>
      <c r="K106" s="249"/>
      <c r="L106" s="287"/>
    </row>
    <row r="107" spans="1:12" ht="47.25" x14ac:dyDescent="0.25">
      <c r="A107" s="288"/>
      <c r="B107" s="289"/>
      <c r="C107" s="155" t="s">
        <v>970</v>
      </c>
      <c r="D107" s="286"/>
      <c r="E107" s="286"/>
      <c r="F107" s="286"/>
      <c r="G107" s="286"/>
      <c r="H107" s="286"/>
      <c r="I107" s="172" t="s">
        <v>940</v>
      </c>
      <c r="J107" s="248">
        <v>200</v>
      </c>
      <c r="K107" s="249">
        <v>1519000</v>
      </c>
      <c r="L107" s="287"/>
    </row>
    <row r="108" spans="1:12" ht="47.25" x14ac:dyDescent="0.25">
      <c r="A108" s="288"/>
      <c r="B108" s="289"/>
      <c r="C108" s="155" t="s">
        <v>971</v>
      </c>
      <c r="D108" s="286"/>
      <c r="E108" s="286"/>
      <c r="F108" s="286"/>
      <c r="G108" s="286"/>
      <c r="H108" s="286"/>
      <c r="I108" s="172" t="s">
        <v>940</v>
      </c>
      <c r="J108" s="248">
        <v>270</v>
      </c>
      <c r="K108" s="249">
        <v>1519000</v>
      </c>
      <c r="L108" s="287"/>
    </row>
    <row r="109" spans="1:12" x14ac:dyDescent="0.25">
      <c r="A109" s="288"/>
      <c r="B109" s="289"/>
      <c r="C109" s="157" t="s">
        <v>972</v>
      </c>
      <c r="D109" s="286"/>
      <c r="E109" s="286"/>
      <c r="F109" s="286"/>
      <c r="G109" s="286"/>
      <c r="H109" s="286"/>
      <c r="I109" s="172"/>
      <c r="J109" s="248">
        <v>0</v>
      </c>
      <c r="K109" s="249"/>
      <c r="L109" s="287"/>
    </row>
    <row r="110" spans="1:12" x14ac:dyDescent="0.25">
      <c r="A110" s="288"/>
      <c r="B110" s="289"/>
      <c r="C110" s="155" t="s">
        <v>958</v>
      </c>
      <c r="D110" s="286"/>
      <c r="E110" s="286"/>
      <c r="F110" s="286"/>
      <c r="G110" s="286"/>
      <c r="H110" s="286"/>
      <c r="I110" s="172" t="s">
        <v>937</v>
      </c>
      <c r="J110" s="248">
        <v>52</v>
      </c>
      <c r="K110" s="249">
        <v>198000</v>
      </c>
      <c r="L110" s="287"/>
    </row>
    <row r="111" spans="1:12" x14ac:dyDescent="0.25">
      <c r="A111" s="288"/>
      <c r="B111" s="289"/>
      <c r="C111" s="169" t="s">
        <v>973</v>
      </c>
      <c r="D111" s="286"/>
      <c r="E111" s="286"/>
      <c r="F111" s="286"/>
      <c r="G111" s="286"/>
      <c r="H111" s="286"/>
      <c r="I111" s="172" t="s">
        <v>937</v>
      </c>
      <c r="J111" s="248">
        <v>1560</v>
      </c>
      <c r="K111" s="249">
        <v>178000</v>
      </c>
      <c r="L111" s="287"/>
    </row>
    <row r="112" spans="1:12" x14ac:dyDescent="0.25">
      <c r="A112" s="288"/>
      <c r="B112" s="289"/>
      <c r="C112" s="155" t="s">
        <v>974</v>
      </c>
      <c r="D112" s="286"/>
      <c r="E112" s="286"/>
      <c r="F112" s="286"/>
      <c r="G112" s="286"/>
      <c r="H112" s="286"/>
      <c r="I112" s="172" t="s">
        <v>937</v>
      </c>
      <c r="J112" s="248">
        <v>104</v>
      </c>
      <c r="K112" s="249">
        <v>627000</v>
      </c>
      <c r="L112" s="287"/>
    </row>
    <row r="113" spans="1:12" x14ac:dyDescent="0.25">
      <c r="A113" s="288">
        <v>12</v>
      </c>
      <c r="B113" s="289" t="s">
        <v>851</v>
      </c>
      <c r="C113" s="155" t="s">
        <v>932</v>
      </c>
      <c r="D113" s="286" t="s">
        <v>933</v>
      </c>
      <c r="E113" s="286" t="s">
        <v>140</v>
      </c>
      <c r="F113" s="286" t="s">
        <v>977</v>
      </c>
      <c r="G113" s="286" t="s">
        <v>978</v>
      </c>
      <c r="H113" s="286">
        <v>306644049</v>
      </c>
      <c r="I113" s="171" t="s">
        <v>75</v>
      </c>
      <c r="J113" s="248">
        <v>1</v>
      </c>
      <c r="K113" s="246">
        <v>3239715</v>
      </c>
      <c r="L113" s="287">
        <v>3239715</v>
      </c>
    </row>
    <row r="114" spans="1:12" ht="31.5" x14ac:dyDescent="0.25">
      <c r="A114" s="288"/>
      <c r="B114" s="289"/>
      <c r="C114" s="155" t="s">
        <v>936</v>
      </c>
      <c r="D114" s="286"/>
      <c r="E114" s="286"/>
      <c r="F114" s="286"/>
      <c r="G114" s="286"/>
      <c r="H114" s="286"/>
      <c r="I114" s="172" t="s">
        <v>937</v>
      </c>
      <c r="J114" s="248">
        <v>354</v>
      </c>
      <c r="K114" s="249">
        <v>1330000</v>
      </c>
      <c r="L114" s="287"/>
    </row>
    <row r="115" spans="1:12" x14ac:dyDescent="0.25">
      <c r="A115" s="288"/>
      <c r="B115" s="289"/>
      <c r="C115" s="157" t="s">
        <v>938</v>
      </c>
      <c r="D115" s="286"/>
      <c r="E115" s="286"/>
      <c r="F115" s="286"/>
      <c r="G115" s="286"/>
      <c r="H115" s="286"/>
      <c r="I115" s="172"/>
      <c r="J115" s="248">
        <v>0</v>
      </c>
      <c r="K115" s="249"/>
      <c r="L115" s="287"/>
    </row>
    <row r="116" spans="1:12" ht="47.25" x14ac:dyDescent="0.25">
      <c r="A116" s="288"/>
      <c r="B116" s="289"/>
      <c r="C116" s="155" t="s">
        <v>939</v>
      </c>
      <c r="D116" s="286"/>
      <c r="E116" s="286"/>
      <c r="F116" s="286"/>
      <c r="G116" s="286"/>
      <c r="H116" s="286"/>
      <c r="I116" s="172" t="s">
        <v>940</v>
      </c>
      <c r="J116" s="248">
        <v>208</v>
      </c>
      <c r="K116" s="249">
        <v>1065000</v>
      </c>
      <c r="L116" s="287"/>
    </row>
    <row r="117" spans="1:12" ht="47.25" x14ac:dyDescent="0.25">
      <c r="A117" s="288"/>
      <c r="B117" s="289"/>
      <c r="C117" s="155" t="s">
        <v>941</v>
      </c>
      <c r="D117" s="286"/>
      <c r="E117" s="286"/>
      <c r="F117" s="286"/>
      <c r="G117" s="286"/>
      <c r="H117" s="286"/>
      <c r="I117" s="172" t="s">
        <v>940</v>
      </c>
      <c r="J117" s="248">
        <v>264</v>
      </c>
      <c r="K117" s="249">
        <v>1065000</v>
      </c>
      <c r="L117" s="287"/>
    </row>
    <row r="118" spans="1:12" ht="31.5" x14ac:dyDescent="0.25">
      <c r="A118" s="288"/>
      <c r="B118" s="289"/>
      <c r="C118" s="155" t="s">
        <v>942</v>
      </c>
      <c r="D118" s="286"/>
      <c r="E118" s="286"/>
      <c r="F118" s="286"/>
      <c r="G118" s="286"/>
      <c r="H118" s="286"/>
      <c r="I118" s="172" t="s">
        <v>937</v>
      </c>
      <c r="J118" s="248">
        <v>59</v>
      </c>
      <c r="K118" s="249">
        <v>605000</v>
      </c>
      <c r="L118" s="287"/>
    </row>
    <row r="119" spans="1:12" x14ac:dyDescent="0.25">
      <c r="A119" s="288"/>
      <c r="B119" s="289"/>
      <c r="C119" s="155" t="s">
        <v>943</v>
      </c>
      <c r="D119" s="286"/>
      <c r="E119" s="286"/>
      <c r="F119" s="286"/>
      <c r="G119" s="286"/>
      <c r="H119" s="286"/>
      <c r="I119" s="172" t="s">
        <v>937</v>
      </c>
      <c r="J119" s="248">
        <v>118</v>
      </c>
      <c r="K119" s="249">
        <v>198000</v>
      </c>
      <c r="L119" s="287"/>
    </row>
    <row r="120" spans="1:12" x14ac:dyDescent="0.25">
      <c r="A120" s="288"/>
      <c r="B120" s="289"/>
      <c r="C120" s="155" t="s">
        <v>944</v>
      </c>
      <c r="D120" s="286"/>
      <c r="E120" s="286"/>
      <c r="F120" s="286"/>
      <c r="G120" s="286"/>
      <c r="H120" s="286"/>
      <c r="I120" s="172" t="s">
        <v>937</v>
      </c>
      <c r="J120" s="248">
        <v>59</v>
      </c>
      <c r="K120" s="249">
        <v>796000</v>
      </c>
      <c r="L120" s="287"/>
    </row>
    <row r="121" spans="1:12" x14ac:dyDescent="0.25">
      <c r="A121" s="288"/>
      <c r="B121" s="289"/>
      <c r="C121" s="155" t="s">
        <v>945</v>
      </c>
      <c r="D121" s="286"/>
      <c r="E121" s="286"/>
      <c r="F121" s="286"/>
      <c r="G121" s="286"/>
      <c r="H121" s="286"/>
      <c r="I121" s="172" t="s">
        <v>937</v>
      </c>
      <c r="J121" s="248">
        <v>118</v>
      </c>
      <c r="K121" s="249">
        <v>738000</v>
      </c>
      <c r="L121" s="287"/>
    </row>
    <row r="122" spans="1:12" x14ac:dyDescent="0.25">
      <c r="A122" s="288"/>
      <c r="B122" s="289"/>
      <c r="C122" s="155" t="s">
        <v>946</v>
      </c>
      <c r="D122" s="286"/>
      <c r="E122" s="286"/>
      <c r="F122" s="286"/>
      <c r="G122" s="286"/>
      <c r="H122" s="286"/>
      <c r="I122" s="172" t="s">
        <v>937</v>
      </c>
      <c r="J122" s="248">
        <v>59</v>
      </c>
      <c r="K122" s="249">
        <v>477000</v>
      </c>
      <c r="L122" s="287"/>
    </row>
    <row r="123" spans="1:12" x14ac:dyDescent="0.25">
      <c r="A123" s="288"/>
      <c r="B123" s="289"/>
      <c r="C123" s="157" t="s">
        <v>947</v>
      </c>
      <c r="D123" s="286"/>
      <c r="E123" s="286"/>
      <c r="F123" s="286"/>
      <c r="G123" s="286"/>
      <c r="H123" s="286"/>
      <c r="I123" s="172"/>
      <c r="J123" s="248"/>
      <c r="K123" s="249"/>
      <c r="L123" s="287"/>
    </row>
    <row r="124" spans="1:12" x14ac:dyDescent="0.25">
      <c r="A124" s="288"/>
      <c r="B124" s="289"/>
      <c r="C124" s="155" t="s">
        <v>948</v>
      </c>
      <c r="D124" s="286"/>
      <c r="E124" s="286"/>
      <c r="F124" s="286"/>
      <c r="G124" s="286"/>
      <c r="H124" s="286"/>
      <c r="I124" s="172" t="s">
        <v>937</v>
      </c>
      <c r="J124" s="248">
        <v>59</v>
      </c>
      <c r="K124" s="249">
        <v>1109000</v>
      </c>
      <c r="L124" s="287"/>
    </row>
    <row r="125" spans="1:12" x14ac:dyDescent="0.25">
      <c r="A125" s="288"/>
      <c r="B125" s="289"/>
      <c r="C125" s="155" t="s">
        <v>949</v>
      </c>
      <c r="D125" s="286"/>
      <c r="E125" s="286"/>
      <c r="F125" s="286"/>
      <c r="G125" s="286"/>
      <c r="H125" s="286"/>
      <c r="I125" s="172" t="s">
        <v>937</v>
      </c>
      <c r="J125" s="248">
        <v>59</v>
      </c>
      <c r="K125" s="249">
        <v>986000</v>
      </c>
      <c r="L125" s="287"/>
    </row>
    <row r="126" spans="1:12" x14ac:dyDescent="0.25">
      <c r="A126" s="288"/>
      <c r="B126" s="289"/>
      <c r="C126" s="155" t="s">
        <v>950</v>
      </c>
      <c r="D126" s="286"/>
      <c r="E126" s="286"/>
      <c r="F126" s="286"/>
      <c r="G126" s="286"/>
      <c r="H126" s="286"/>
      <c r="I126" s="172" t="s">
        <v>937</v>
      </c>
      <c r="J126" s="248">
        <v>59</v>
      </c>
      <c r="K126" s="249">
        <v>1109000</v>
      </c>
      <c r="L126" s="287"/>
    </row>
    <row r="127" spans="1:12" x14ac:dyDescent="0.25">
      <c r="A127" s="288"/>
      <c r="B127" s="289"/>
      <c r="C127" s="155" t="s">
        <v>951</v>
      </c>
      <c r="D127" s="286"/>
      <c r="E127" s="286"/>
      <c r="F127" s="286"/>
      <c r="G127" s="286"/>
      <c r="H127" s="286"/>
      <c r="I127" s="172" t="s">
        <v>937</v>
      </c>
      <c r="J127" s="248">
        <v>59</v>
      </c>
      <c r="K127" s="249">
        <v>1042000</v>
      </c>
      <c r="L127" s="287"/>
    </row>
    <row r="128" spans="1:12" x14ac:dyDescent="0.25">
      <c r="A128" s="288"/>
      <c r="B128" s="289"/>
      <c r="C128" s="157" t="s">
        <v>952</v>
      </c>
      <c r="D128" s="286"/>
      <c r="E128" s="286"/>
      <c r="F128" s="286"/>
      <c r="G128" s="286"/>
      <c r="H128" s="286"/>
      <c r="I128" s="172"/>
      <c r="J128" s="248">
        <v>0</v>
      </c>
      <c r="K128" s="249"/>
      <c r="L128" s="287"/>
    </row>
    <row r="129" spans="1:12" ht="31.5" x14ac:dyDescent="0.25">
      <c r="A129" s="288"/>
      <c r="B129" s="289"/>
      <c r="C129" s="155" t="s">
        <v>953</v>
      </c>
      <c r="D129" s="286"/>
      <c r="E129" s="286"/>
      <c r="F129" s="286"/>
      <c r="G129" s="286"/>
      <c r="H129" s="286"/>
      <c r="I129" s="172" t="s">
        <v>937</v>
      </c>
      <c r="J129" s="248">
        <v>780</v>
      </c>
      <c r="K129" s="249">
        <v>579000</v>
      </c>
      <c r="L129" s="287"/>
    </row>
    <row r="130" spans="1:12" ht="31.5" x14ac:dyDescent="0.25">
      <c r="A130" s="288"/>
      <c r="B130" s="289"/>
      <c r="C130" s="155" t="s">
        <v>954</v>
      </c>
      <c r="D130" s="286"/>
      <c r="E130" s="286"/>
      <c r="F130" s="286"/>
      <c r="G130" s="286"/>
      <c r="H130" s="286"/>
      <c r="I130" s="172" t="s">
        <v>937</v>
      </c>
      <c r="J130" s="248">
        <v>495</v>
      </c>
      <c r="K130" s="249">
        <v>1215000</v>
      </c>
      <c r="L130" s="287"/>
    </row>
    <row r="131" spans="1:12" x14ac:dyDescent="0.25">
      <c r="A131" s="288"/>
      <c r="B131" s="289"/>
      <c r="C131" s="155" t="s">
        <v>955</v>
      </c>
      <c r="D131" s="286"/>
      <c r="E131" s="286"/>
      <c r="F131" s="286"/>
      <c r="G131" s="286"/>
      <c r="H131" s="286"/>
      <c r="I131" s="172" t="s">
        <v>937</v>
      </c>
      <c r="J131" s="248">
        <v>66</v>
      </c>
      <c r="K131" s="249">
        <v>723000</v>
      </c>
      <c r="L131" s="287"/>
    </row>
    <row r="132" spans="1:12" ht="31.5" x14ac:dyDescent="0.25">
      <c r="A132" s="288"/>
      <c r="B132" s="289"/>
      <c r="C132" s="157" t="s">
        <v>956</v>
      </c>
      <c r="D132" s="286"/>
      <c r="E132" s="286"/>
      <c r="F132" s="286"/>
      <c r="G132" s="286"/>
      <c r="H132" s="286"/>
      <c r="I132" s="172"/>
      <c r="J132" s="248"/>
      <c r="K132" s="249"/>
      <c r="L132" s="287"/>
    </row>
    <row r="133" spans="1:12" x14ac:dyDescent="0.25">
      <c r="A133" s="288"/>
      <c r="B133" s="289"/>
      <c r="C133" s="155" t="s">
        <v>957</v>
      </c>
      <c r="D133" s="286"/>
      <c r="E133" s="286"/>
      <c r="F133" s="286"/>
      <c r="G133" s="286"/>
      <c r="H133" s="286"/>
      <c r="I133" s="172" t="s">
        <v>937</v>
      </c>
      <c r="J133" s="248">
        <v>13</v>
      </c>
      <c r="K133" s="249">
        <v>605000</v>
      </c>
      <c r="L133" s="287"/>
    </row>
    <row r="134" spans="1:12" x14ac:dyDescent="0.25">
      <c r="A134" s="288"/>
      <c r="B134" s="289"/>
      <c r="C134" s="155" t="s">
        <v>945</v>
      </c>
      <c r="D134" s="286"/>
      <c r="E134" s="286"/>
      <c r="F134" s="286"/>
      <c r="G134" s="286"/>
      <c r="H134" s="286"/>
      <c r="I134" s="172" t="s">
        <v>937</v>
      </c>
      <c r="J134" s="248">
        <v>13</v>
      </c>
      <c r="K134" s="249">
        <v>738000</v>
      </c>
      <c r="L134" s="287"/>
    </row>
    <row r="135" spans="1:12" x14ac:dyDescent="0.25">
      <c r="A135" s="288"/>
      <c r="B135" s="289"/>
      <c r="C135" s="155" t="s">
        <v>958</v>
      </c>
      <c r="D135" s="286"/>
      <c r="E135" s="286"/>
      <c r="F135" s="286"/>
      <c r="G135" s="286"/>
      <c r="H135" s="286"/>
      <c r="I135" s="172" t="s">
        <v>937</v>
      </c>
      <c r="J135" s="248">
        <v>26</v>
      </c>
      <c r="K135" s="249">
        <v>198000</v>
      </c>
      <c r="L135" s="287"/>
    </row>
    <row r="136" spans="1:12" x14ac:dyDescent="0.25">
      <c r="A136" s="288"/>
      <c r="B136" s="289"/>
      <c r="C136" s="157" t="s">
        <v>959</v>
      </c>
      <c r="D136" s="286"/>
      <c r="E136" s="286"/>
      <c r="F136" s="286"/>
      <c r="G136" s="286"/>
      <c r="H136" s="286"/>
      <c r="I136" s="172"/>
      <c r="J136" s="248"/>
      <c r="K136" s="249"/>
      <c r="L136" s="287"/>
    </row>
    <row r="137" spans="1:12" x14ac:dyDescent="0.25">
      <c r="A137" s="288"/>
      <c r="B137" s="289"/>
      <c r="C137" s="155" t="s">
        <v>960</v>
      </c>
      <c r="D137" s="286"/>
      <c r="E137" s="286"/>
      <c r="F137" s="286"/>
      <c r="G137" s="286"/>
      <c r="H137" s="286"/>
      <c r="I137" s="172" t="s">
        <v>937</v>
      </c>
      <c r="J137" s="248">
        <v>13</v>
      </c>
      <c r="K137" s="249">
        <v>605000</v>
      </c>
      <c r="L137" s="287"/>
    </row>
    <row r="138" spans="1:12" x14ac:dyDescent="0.25">
      <c r="A138" s="288"/>
      <c r="B138" s="289"/>
      <c r="C138" s="155" t="s">
        <v>961</v>
      </c>
      <c r="D138" s="286"/>
      <c r="E138" s="286"/>
      <c r="F138" s="286"/>
      <c r="G138" s="286"/>
      <c r="H138" s="286"/>
      <c r="I138" s="172" t="s">
        <v>937</v>
      </c>
      <c r="J138" s="248">
        <v>26</v>
      </c>
      <c r="K138" s="249">
        <v>198000</v>
      </c>
      <c r="L138" s="287"/>
    </row>
    <row r="139" spans="1:12" ht="47.25" x14ac:dyDescent="0.25">
      <c r="A139" s="288"/>
      <c r="B139" s="289"/>
      <c r="C139" s="155" t="s">
        <v>962</v>
      </c>
      <c r="D139" s="286"/>
      <c r="E139" s="286"/>
      <c r="F139" s="286"/>
      <c r="G139" s="286"/>
      <c r="H139" s="286"/>
      <c r="I139" s="172" t="s">
        <v>937</v>
      </c>
      <c r="J139" s="248">
        <v>13</v>
      </c>
      <c r="K139" s="249">
        <v>709000</v>
      </c>
      <c r="L139" s="287"/>
    </row>
    <row r="140" spans="1:12" ht="47.25" x14ac:dyDescent="0.25">
      <c r="A140" s="288"/>
      <c r="B140" s="289"/>
      <c r="C140" s="155" t="s">
        <v>963</v>
      </c>
      <c r="D140" s="286"/>
      <c r="E140" s="286"/>
      <c r="F140" s="286"/>
      <c r="G140" s="286"/>
      <c r="H140" s="286"/>
      <c r="I140" s="172" t="s">
        <v>937</v>
      </c>
      <c r="J140" s="248">
        <v>13</v>
      </c>
      <c r="K140" s="249">
        <v>820000</v>
      </c>
      <c r="L140" s="287"/>
    </row>
    <row r="141" spans="1:12" x14ac:dyDescent="0.25">
      <c r="A141" s="288"/>
      <c r="B141" s="289"/>
      <c r="C141" s="155" t="s">
        <v>945</v>
      </c>
      <c r="D141" s="286"/>
      <c r="E141" s="286"/>
      <c r="F141" s="286"/>
      <c r="G141" s="286"/>
      <c r="H141" s="286"/>
      <c r="I141" s="172" t="s">
        <v>937</v>
      </c>
      <c r="J141" s="248">
        <v>13</v>
      </c>
      <c r="K141" s="249">
        <v>738000</v>
      </c>
      <c r="L141" s="287"/>
    </row>
    <row r="142" spans="1:12" ht="31.5" x14ac:dyDescent="0.25">
      <c r="A142" s="288"/>
      <c r="B142" s="289"/>
      <c r="C142" s="157" t="s">
        <v>964</v>
      </c>
      <c r="D142" s="286"/>
      <c r="E142" s="286"/>
      <c r="F142" s="286"/>
      <c r="G142" s="286"/>
      <c r="H142" s="286"/>
      <c r="I142" s="172"/>
      <c r="J142" s="248"/>
      <c r="K142" s="249"/>
      <c r="L142" s="287"/>
    </row>
    <row r="143" spans="1:12" x14ac:dyDescent="0.25">
      <c r="A143" s="288"/>
      <c r="B143" s="289"/>
      <c r="C143" s="155" t="s">
        <v>960</v>
      </c>
      <c r="D143" s="286"/>
      <c r="E143" s="286"/>
      <c r="F143" s="286"/>
      <c r="G143" s="286"/>
      <c r="H143" s="286"/>
      <c r="I143" s="172" t="s">
        <v>937</v>
      </c>
      <c r="J143" s="248">
        <v>13</v>
      </c>
      <c r="K143" s="249">
        <v>605000</v>
      </c>
      <c r="L143" s="287"/>
    </row>
    <row r="144" spans="1:12" x14ac:dyDescent="0.25">
      <c r="A144" s="288"/>
      <c r="B144" s="289"/>
      <c r="C144" s="155" t="s">
        <v>958</v>
      </c>
      <c r="D144" s="286"/>
      <c r="E144" s="286"/>
      <c r="F144" s="286"/>
      <c r="G144" s="286"/>
      <c r="H144" s="286"/>
      <c r="I144" s="172" t="s">
        <v>937</v>
      </c>
      <c r="J144" s="248">
        <v>26</v>
      </c>
      <c r="K144" s="249">
        <v>198000</v>
      </c>
      <c r="L144" s="287"/>
    </row>
    <row r="145" spans="1:12" x14ac:dyDescent="0.25">
      <c r="A145" s="288"/>
      <c r="B145" s="289"/>
      <c r="C145" s="155" t="s">
        <v>945</v>
      </c>
      <c r="D145" s="286"/>
      <c r="E145" s="286"/>
      <c r="F145" s="286"/>
      <c r="G145" s="286"/>
      <c r="H145" s="286"/>
      <c r="I145" s="172" t="s">
        <v>937</v>
      </c>
      <c r="J145" s="248">
        <v>13</v>
      </c>
      <c r="K145" s="249">
        <v>738000</v>
      </c>
      <c r="L145" s="287"/>
    </row>
    <row r="146" spans="1:12" x14ac:dyDescent="0.25">
      <c r="A146" s="288"/>
      <c r="B146" s="289"/>
      <c r="C146" s="155" t="s">
        <v>965</v>
      </c>
      <c r="D146" s="286"/>
      <c r="E146" s="286"/>
      <c r="F146" s="286"/>
      <c r="G146" s="286"/>
      <c r="H146" s="286"/>
      <c r="I146" s="172" t="s">
        <v>937</v>
      </c>
      <c r="J146" s="248">
        <v>26</v>
      </c>
      <c r="K146" s="249">
        <v>178000</v>
      </c>
      <c r="L146" s="287"/>
    </row>
    <row r="147" spans="1:12" ht="31.5" x14ac:dyDescent="0.25">
      <c r="A147" s="288"/>
      <c r="B147" s="289"/>
      <c r="C147" s="157" t="s">
        <v>966</v>
      </c>
      <c r="D147" s="286"/>
      <c r="E147" s="286"/>
      <c r="F147" s="286"/>
      <c r="G147" s="286"/>
      <c r="H147" s="286"/>
      <c r="I147" s="172"/>
      <c r="J147" s="248"/>
      <c r="K147" s="249"/>
      <c r="L147" s="287"/>
    </row>
    <row r="148" spans="1:12" x14ac:dyDescent="0.25">
      <c r="A148" s="288"/>
      <c r="B148" s="289"/>
      <c r="C148" s="155" t="s">
        <v>960</v>
      </c>
      <c r="D148" s="286"/>
      <c r="E148" s="286"/>
      <c r="F148" s="286"/>
      <c r="G148" s="286"/>
      <c r="H148" s="286"/>
      <c r="I148" s="172" t="s">
        <v>937</v>
      </c>
      <c r="J148" s="248">
        <v>13</v>
      </c>
      <c r="K148" s="249">
        <v>605000</v>
      </c>
      <c r="L148" s="287"/>
    </row>
    <row r="149" spans="1:12" x14ac:dyDescent="0.25">
      <c r="A149" s="288"/>
      <c r="B149" s="289"/>
      <c r="C149" s="155" t="s">
        <v>958</v>
      </c>
      <c r="D149" s="286"/>
      <c r="E149" s="286"/>
      <c r="F149" s="286"/>
      <c r="G149" s="286"/>
      <c r="H149" s="286"/>
      <c r="I149" s="172" t="s">
        <v>937</v>
      </c>
      <c r="J149" s="248">
        <v>130</v>
      </c>
      <c r="K149" s="249">
        <v>198000</v>
      </c>
      <c r="L149" s="287"/>
    </row>
    <row r="150" spans="1:12" x14ac:dyDescent="0.25">
      <c r="A150" s="288"/>
      <c r="B150" s="289"/>
      <c r="C150" s="155" t="s">
        <v>967</v>
      </c>
      <c r="D150" s="286"/>
      <c r="E150" s="286"/>
      <c r="F150" s="286"/>
      <c r="G150" s="286"/>
      <c r="H150" s="286"/>
      <c r="I150" s="172" t="s">
        <v>937</v>
      </c>
      <c r="J150" s="248">
        <v>26</v>
      </c>
      <c r="K150" s="249">
        <v>738000</v>
      </c>
      <c r="L150" s="287"/>
    </row>
    <row r="151" spans="1:12" x14ac:dyDescent="0.25">
      <c r="A151" s="288"/>
      <c r="B151" s="289"/>
      <c r="C151" s="157" t="s">
        <v>968</v>
      </c>
      <c r="D151" s="286"/>
      <c r="E151" s="286"/>
      <c r="F151" s="286"/>
      <c r="G151" s="286"/>
      <c r="H151" s="286"/>
      <c r="I151" s="172"/>
      <c r="J151" s="248"/>
      <c r="K151" s="249"/>
      <c r="L151" s="287"/>
    </row>
    <row r="152" spans="1:12" x14ac:dyDescent="0.25">
      <c r="A152" s="288"/>
      <c r="B152" s="289"/>
      <c r="C152" s="155" t="s">
        <v>960</v>
      </c>
      <c r="D152" s="286"/>
      <c r="E152" s="286"/>
      <c r="F152" s="286"/>
      <c r="G152" s="286"/>
      <c r="H152" s="286"/>
      <c r="I152" s="172" t="s">
        <v>937</v>
      </c>
      <c r="J152" s="248">
        <v>13</v>
      </c>
      <c r="K152" s="249">
        <v>605000</v>
      </c>
      <c r="L152" s="287"/>
    </row>
    <row r="153" spans="1:12" x14ac:dyDescent="0.25">
      <c r="A153" s="288"/>
      <c r="B153" s="289"/>
      <c r="C153" s="155" t="s">
        <v>958</v>
      </c>
      <c r="D153" s="286"/>
      <c r="E153" s="286"/>
      <c r="F153" s="286"/>
      <c r="G153" s="286"/>
      <c r="H153" s="286"/>
      <c r="I153" s="172" t="s">
        <v>937</v>
      </c>
      <c r="J153" s="248">
        <v>26</v>
      </c>
      <c r="K153" s="249">
        <v>198000</v>
      </c>
      <c r="L153" s="287"/>
    </row>
    <row r="154" spans="1:12" x14ac:dyDescent="0.25">
      <c r="A154" s="288"/>
      <c r="B154" s="289"/>
      <c r="C154" s="155" t="s">
        <v>967</v>
      </c>
      <c r="D154" s="286"/>
      <c r="E154" s="286"/>
      <c r="F154" s="286"/>
      <c r="G154" s="286"/>
      <c r="H154" s="286"/>
      <c r="I154" s="172" t="s">
        <v>937</v>
      </c>
      <c r="J154" s="248">
        <v>13</v>
      </c>
      <c r="K154" s="249">
        <v>738000</v>
      </c>
      <c r="L154" s="287"/>
    </row>
    <row r="155" spans="1:12" x14ac:dyDescent="0.25">
      <c r="A155" s="288"/>
      <c r="B155" s="289"/>
      <c r="C155" s="157" t="s">
        <v>969</v>
      </c>
      <c r="D155" s="286"/>
      <c r="E155" s="286"/>
      <c r="F155" s="286"/>
      <c r="G155" s="286"/>
      <c r="H155" s="286"/>
      <c r="I155" s="172"/>
      <c r="J155" s="248"/>
      <c r="K155" s="249"/>
      <c r="L155" s="287"/>
    </row>
    <row r="156" spans="1:12" ht="47.25" x14ac:dyDescent="0.25">
      <c r="A156" s="288"/>
      <c r="B156" s="289"/>
      <c r="C156" s="155" t="s">
        <v>970</v>
      </c>
      <c r="D156" s="286"/>
      <c r="E156" s="286"/>
      <c r="F156" s="286"/>
      <c r="G156" s="286"/>
      <c r="H156" s="286"/>
      <c r="I156" s="172" t="s">
        <v>940</v>
      </c>
      <c r="J156" s="248">
        <v>100</v>
      </c>
      <c r="K156" s="249">
        <v>1519000</v>
      </c>
      <c r="L156" s="287"/>
    </row>
    <row r="157" spans="1:12" ht="47.25" x14ac:dyDescent="0.25">
      <c r="A157" s="288"/>
      <c r="B157" s="289"/>
      <c r="C157" s="155" t="s">
        <v>971</v>
      </c>
      <c r="D157" s="286"/>
      <c r="E157" s="286"/>
      <c r="F157" s="286"/>
      <c r="G157" s="286"/>
      <c r="H157" s="286"/>
      <c r="I157" s="172" t="s">
        <v>940</v>
      </c>
      <c r="J157" s="248">
        <v>130</v>
      </c>
      <c r="K157" s="249">
        <v>1519000</v>
      </c>
      <c r="L157" s="287"/>
    </row>
    <row r="158" spans="1:12" x14ac:dyDescent="0.25">
      <c r="A158" s="288"/>
      <c r="B158" s="289"/>
      <c r="C158" s="157" t="s">
        <v>972</v>
      </c>
      <c r="D158" s="286"/>
      <c r="E158" s="286"/>
      <c r="F158" s="286"/>
      <c r="G158" s="286"/>
      <c r="H158" s="286"/>
      <c r="I158" s="172"/>
      <c r="J158" s="248"/>
      <c r="K158" s="249"/>
      <c r="L158" s="287"/>
    </row>
    <row r="159" spans="1:12" x14ac:dyDescent="0.25">
      <c r="A159" s="288"/>
      <c r="B159" s="289"/>
      <c r="C159" s="155" t="s">
        <v>958</v>
      </c>
      <c r="D159" s="286"/>
      <c r="E159" s="286"/>
      <c r="F159" s="286"/>
      <c r="G159" s="286"/>
      <c r="H159" s="286"/>
      <c r="I159" s="172" t="s">
        <v>937</v>
      </c>
      <c r="J159" s="248">
        <v>26</v>
      </c>
      <c r="K159" s="249">
        <v>198000</v>
      </c>
      <c r="L159" s="287"/>
    </row>
    <row r="160" spans="1:12" x14ac:dyDescent="0.25">
      <c r="A160" s="288"/>
      <c r="B160" s="289"/>
      <c r="C160" s="169" t="s">
        <v>973</v>
      </c>
      <c r="D160" s="286"/>
      <c r="E160" s="286"/>
      <c r="F160" s="286"/>
      <c r="G160" s="286"/>
      <c r="H160" s="286"/>
      <c r="I160" s="172" t="s">
        <v>937</v>
      </c>
      <c r="J160" s="248">
        <v>780</v>
      </c>
      <c r="K160" s="249">
        <v>178000</v>
      </c>
      <c r="L160" s="287"/>
    </row>
    <row r="161" spans="1:12" x14ac:dyDescent="0.25">
      <c r="A161" s="288"/>
      <c r="B161" s="289"/>
      <c r="C161" s="155" t="s">
        <v>974</v>
      </c>
      <c r="D161" s="286"/>
      <c r="E161" s="286"/>
      <c r="F161" s="286"/>
      <c r="G161" s="286"/>
      <c r="H161" s="286"/>
      <c r="I161" s="172" t="s">
        <v>937</v>
      </c>
      <c r="J161" s="248">
        <v>52</v>
      </c>
      <c r="K161" s="249">
        <v>627000</v>
      </c>
      <c r="L161" s="287"/>
    </row>
    <row r="162" spans="1:12" x14ac:dyDescent="0.25">
      <c r="A162" s="288">
        <v>13</v>
      </c>
      <c r="B162" s="289" t="s">
        <v>851</v>
      </c>
      <c r="C162" s="155" t="s">
        <v>932</v>
      </c>
      <c r="D162" s="286" t="s">
        <v>933</v>
      </c>
      <c r="E162" s="286" t="s">
        <v>140</v>
      </c>
      <c r="F162" s="286" t="s">
        <v>979</v>
      </c>
      <c r="G162" s="286" t="s">
        <v>980</v>
      </c>
      <c r="H162" s="286">
        <v>303285173</v>
      </c>
      <c r="I162" s="171" t="s">
        <v>75</v>
      </c>
      <c r="J162" s="158">
        <v>1</v>
      </c>
      <c r="K162" s="246">
        <v>7754351</v>
      </c>
      <c r="L162" s="287">
        <v>7754351</v>
      </c>
    </row>
    <row r="163" spans="1:12" ht="31.5" x14ac:dyDescent="0.25">
      <c r="A163" s="288"/>
      <c r="B163" s="289"/>
      <c r="C163" s="155" t="s">
        <v>936</v>
      </c>
      <c r="D163" s="286"/>
      <c r="E163" s="286"/>
      <c r="F163" s="286"/>
      <c r="G163" s="286"/>
      <c r="H163" s="286"/>
      <c r="I163" s="155" t="s">
        <v>937</v>
      </c>
      <c r="J163" s="156">
        <v>834</v>
      </c>
      <c r="K163" s="247">
        <v>1330000</v>
      </c>
      <c r="L163" s="287"/>
    </row>
    <row r="164" spans="1:12" x14ac:dyDescent="0.25">
      <c r="A164" s="288"/>
      <c r="B164" s="289"/>
      <c r="C164" s="157" t="s">
        <v>938</v>
      </c>
      <c r="D164" s="286"/>
      <c r="E164" s="286"/>
      <c r="F164" s="286"/>
      <c r="G164" s="286"/>
      <c r="H164" s="286"/>
      <c r="I164" s="155"/>
      <c r="J164" s="156"/>
      <c r="K164" s="247"/>
      <c r="L164" s="287"/>
    </row>
    <row r="165" spans="1:12" ht="47.25" x14ac:dyDescent="0.25">
      <c r="A165" s="288"/>
      <c r="B165" s="289"/>
      <c r="C165" s="155" t="s">
        <v>939</v>
      </c>
      <c r="D165" s="286"/>
      <c r="E165" s="286"/>
      <c r="F165" s="286"/>
      <c r="G165" s="286"/>
      <c r="H165" s="286"/>
      <c r="I165" s="155" t="s">
        <v>940</v>
      </c>
      <c r="J165" s="156">
        <v>472</v>
      </c>
      <c r="K165" s="247">
        <v>1065000</v>
      </c>
      <c r="L165" s="287"/>
    </row>
    <row r="166" spans="1:12" ht="47.25" x14ac:dyDescent="0.25">
      <c r="A166" s="288"/>
      <c r="B166" s="289"/>
      <c r="C166" s="155" t="s">
        <v>941</v>
      </c>
      <c r="D166" s="286"/>
      <c r="E166" s="286"/>
      <c r="F166" s="286"/>
      <c r="G166" s="286"/>
      <c r="H166" s="286"/>
      <c r="I166" s="155" t="s">
        <v>940</v>
      </c>
      <c r="J166" s="156">
        <v>640</v>
      </c>
      <c r="K166" s="247">
        <v>1065000</v>
      </c>
      <c r="L166" s="287"/>
    </row>
    <row r="167" spans="1:12" ht="31.5" x14ac:dyDescent="0.25">
      <c r="A167" s="288"/>
      <c r="B167" s="289"/>
      <c r="C167" s="155" t="s">
        <v>942</v>
      </c>
      <c r="D167" s="286"/>
      <c r="E167" s="286"/>
      <c r="F167" s="286"/>
      <c r="G167" s="286"/>
      <c r="H167" s="286"/>
      <c r="I167" s="155" t="s">
        <v>937</v>
      </c>
      <c r="J167" s="156">
        <v>139</v>
      </c>
      <c r="K167" s="247">
        <v>605000</v>
      </c>
      <c r="L167" s="287"/>
    </row>
    <row r="168" spans="1:12" x14ac:dyDescent="0.25">
      <c r="A168" s="288"/>
      <c r="B168" s="289"/>
      <c r="C168" s="155" t="s">
        <v>943</v>
      </c>
      <c r="D168" s="286"/>
      <c r="E168" s="286"/>
      <c r="F168" s="286"/>
      <c r="G168" s="286"/>
      <c r="H168" s="286"/>
      <c r="I168" s="155" t="s">
        <v>937</v>
      </c>
      <c r="J168" s="156">
        <v>278</v>
      </c>
      <c r="K168" s="247">
        <v>198000</v>
      </c>
      <c r="L168" s="287"/>
    </row>
    <row r="169" spans="1:12" x14ac:dyDescent="0.25">
      <c r="A169" s="288"/>
      <c r="B169" s="289"/>
      <c r="C169" s="155" t="s">
        <v>944</v>
      </c>
      <c r="D169" s="286"/>
      <c r="E169" s="286"/>
      <c r="F169" s="286"/>
      <c r="G169" s="286"/>
      <c r="H169" s="286"/>
      <c r="I169" s="155" t="s">
        <v>937</v>
      </c>
      <c r="J169" s="156">
        <v>139</v>
      </c>
      <c r="K169" s="247">
        <v>796000</v>
      </c>
      <c r="L169" s="287"/>
    </row>
    <row r="170" spans="1:12" x14ac:dyDescent="0.25">
      <c r="A170" s="288"/>
      <c r="B170" s="289"/>
      <c r="C170" s="155" t="s">
        <v>945</v>
      </c>
      <c r="D170" s="286"/>
      <c r="E170" s="286"/>
      <c r="F170" s="286"/>
      <c r="G170" s="286"/>
      <c r="H170" s="286"/>
      <c r="I170" s="155" t="s">
        <v>937</v>
      </c>
      <c r="J170" s="156">
        <v>278</v>
      </c>
      <c r="K170" s="247">
        <v>738000</v>
      </c>
      <c r="L170" s="287"/>
    </row>
    <row r="171" spans="1:12" x14ac:dyDescent="0.25">
      <c r="A171" s="288"/>
      <c r="B171" s="289"/>
      <c r="C171" s="155" t="s">
        <v>946</v>
      </c>
      <c r="D171" s="286"/>
      <c r="E171" s="286"/>
      <c r="F171" s="286"/>
      <c r="G171" s="286"/>
      <c r="H171" s="286"/>
      <c r="I171" s="155" t="s">
        <v>937</v>
      </c>
      <c r="J171" s="156">
        <v>139</v>
      </c>
      <c r="K171" s="247">
        <v>477000</v>
      </c>
      <c r="L171" s="287"/>
    </row>
    <row r="172" spans="1:12" x14ac:dyDescent="0.25">
      <c r="A172" s="288"/>
      <c r="B172" s="289"/>
      <c r="C172" s="157" t="s">
        <v>947</v>
      </c>
      <c r="D172" s="286"/>
      <c r="E172" s="286"/>
      <c r="F172" s="286"/>
      <c r="G172" s="286"/>
      <c r="H172" s="286"/>
      <c r="I172" s="155"/>
      <c r="J172" s="156"/>
      <c r="K172" s="247"/>
      <c r="L172" s="287"/>
    </row>
    <row r="173" spans="1:12" x14ac:dyDescent="0.25">
      <c r="A173" s="288"/>
      <c r="B173" s="289"/>
      <c r="C173" s="155" t="s">
        <v>948</v>
      </c>
      <c r="D173" s="286"/>
      <c r="E173" s="286"/>
      <c r="F173" s="286"/>
      <c r="G173" s="286"/>
      <c r="H173" s="286"/>
      <c r="I173" s="155" t="s">
        <v>937</v>
      </c>
      <c r="J173" s="156">
        <v>139</v>
      </c>
      <c r="K173" s="247">
        <v>1109000</v>
      </c>
      <c r="L173" s="287"/>
    </row>
    <row r="174" spans="1:12" x14ac:dyDescent="0.25">
      <c r="A174" s="288"/>
      <c r="B174" s="289"/>
      <c r="C174" s="155" t="s">
        <v>949</v>
      </c>
      <c r="D174" s="286"/>
      <c r="E174" s="286"/>
      <c r="F174" s="286"/>
      <c r="G174" s="286"/>
      <c r="H174" s="286"/>
      <c r="I174" s="155" t="s">
        <v>937</v>
      </c>
      <c r="J174" s="156">
        <v>139</v>
      </c>
      <c r="K174" s="247">
        <v>986000</v>
      </c>
      <c r="L174" s="287"/>
    </row>
    <row r="175" spans="1:12" x14ac:dyDescent="0.25">
      <c r="A175" s="288"/>
      <c r="B175" s="289"/>
      <c r="C175" s="155" t="s">
        <v>950</v>
      </c>
      <c r="D175" s="286"/>
      <c r="E175" s="286"/>
      <c r="F175" s="286"/>
      <c r="G175" s="286"/>
      <c r="H175" s="286"/>
      <c r="I175" s="155" t="s">
        <v>937</v>
      </c>
      <c r="J175" s="156">
        <v>139</v>
      </c>
      <c r="K175" s="247">
        <v>1109000</v>
      </c>
      <c r="L175" s="287"/>
    </row>
    <row r="176" spans="1:12" x14ac:dyDescent="0.25">
      <c r="A176" s="288"/>
      <c r="B176" s="289"/>
      <c r="C176" s="155" t="s">
        <v>951</v>
      </c>
      <c r="D176" s="286"/>
      <c r="E176" s="286"/>
      <c r="F176" s="286"/>
      <c r="G176" s="286"/>
      <c r="H176" s="286"/>
      <c r="I176" s="155" t="s">
        <v>937</v>
      </c>
      <c r="J176" s="156">
        <v>139</v>
      </c>
      <c r="K176" s="247">
        <v>1042000</v>
      </c>
      <c r="L176" s="287"/>
    </row>
    <row r="177" spans="1:12" x14ac:dyDescent="0.25">
      <c r="A177" s="288"/>
      <c r="B177" s="289"/>
      <c r="C177" s="157" t="s">
        <v>952</v>
      </c>
      <c r="D177" s="286"/>
      <c r="E177" s="286"/>
      <c r="F177" s="286"/>
      <c r="G177" s="286"/>
      <c r="H177" s="286"/>
      <c r="I177" s="155"/>
      <c r="J177" s="156"/>
      <c r="K177" s="247"/>
      <c r="L177" s="287"/>
    </row>
    <row r="178" spans="1:12" ht="31.5" x14ac:dyDescent="0.25">
      <c r="A178" s="288"/>
      <c r="B178" s="289"/>
      <c r="C178" s="155" t="s">
        <v>953</v>
      </c>
      <c r="D178" s="286"/>
      <c r="E178" s="286"/>
      <c r="F178" s="286"/>
      <c r="G178" s="286"/>
      <c r="H178" s="286"/>
      <c r="I178" s="155" t="s">
        <v>937</v>
      </c>
      <c r="J178" s="156">
        <v>1770</v>
      </c>
      <c r="K178" s="247">
        <v>579000</v>
      </c>
      <c r="L178" s="287"/>
    </row>
    <row r="179" spans="1:12" ht="31.5" x14ac:dyDescent="0.25">
      <c r="A179" s="288"/>
      <c r="B179" s="289"/>
      <c r="C179" s="155" t="s">
        <v>954</v>
      </c>
      <c r="D179" s="286"/>
      <c r="E179" s="286"/>
      <c r="F179" s="286"/>
      <c r="G179" s="286"/>
      <c r="H179" s="286"/>
      <c r="I179" s="155" t="s">
        <v>937</v>
      </c>
      <c r="J179" s="156">
        <v>1200</v>
      </c>
      <c r="K179" s="247">
        <v>1215000</v>
      </c>
      <c r="L179" s="287"/>
    </row>
    <row r="180" spans="1:12" x14ac:dyDescent="0.25">
      <c r="A180" s="288"/>
      <c r="B180" s="289"/>
      <c r="C180" s="155" t="s">
        <v>955</v>
      </c>
      <c r="D180" s="286"/>
      <c r="E180" s="286"/>
      <c r="F180" s="286"/>
      <c r="G180" s="286"/>
      <c r="H180" s="286"/>
      <c r="I180" s="155" t="s">
        <v>937</v>
      </c>
      <c r="J180" s="156">
        <v>163</v>
      </c>
      <c r="K180" s="247">
        <v>723000</v>
      </c>
      <c r="L180" s="287"/>
    </row>
    <row r="181" spans="1:12" ht="31.5" x14ac:dyDescent="0.25">
      <c r="A181" s="288"/>
      <c r="B181" s="289"/>
      <c r="C181" s="157" t="s">
        <v>956</v>
      </c>
      <c r="D181" s="286"/>
      <c r="E181" s="286"/>
      <c r="F181" s="286"/>
      <c r="G181" s="286"/>
      <c r="H181" s="286"/>
      <c r="I181" s="155"/>
      <c r="J181" s="156"/>
      <c r="K181" s="247"/>
      <c r="L181" s="287"/>
    </row>
    <row r="182" spans="1:12" x14ac:dyDescent="0.25">
      <c r="A182" s="288"/>
      <c r="B182" s="289"/>
      <c r="C182" s="155" t="s">
        <v>957</v>
      </c>
      <c r="D182" s="286"/>
      <c r="E182" s="286"/>
      <c r="F182" s="286"/>
      <c r="G182" s="286"/>
      <c r="H182" s="286"/>
      <c r="I182" s="155" t="s">
        <v>937</v>
      </c>
      <c r="J182" s="156">
        <v>32</v>
      </c>
      <c r="K182" s="247">
        <v>605000</v>
      </c>
      <c r="L182" s="287"/>
    </row>
    <row r="183" spans="1:12" x14ac:dyDescent="0.25">
      <c r="A183" s="288"/>
      <c r="B183" s="289"/>
      <c r="C183" s="155" t="s">
        <v>945</v>
      </c>
      <c r="D183" s="286"/>
      <c r="E183" s="286"/>
      <c r="F183" s="286"/>
      <c r="G183" s="286"/>
      <c r="H183" s="286"/>
      <c r="I183" s="155" t="s">
        <v>937</v>
      </c>
      <c r="J183" s="156">
        <v>32</v>
      </c>
      <c r="K183" s="247">
        <v>738000</v>
      </c>
      <c r="L183" s="287"/>
    </row>
    <row r="184" spans="1:12" x14ac:dyDescent="0.25">
      <c r="A184" s="288"/>
      <c r="B184" s="289"/>
      <c r="C184" s="155" t="s">
        <v>958</v>
      </c>
      <c r="D184" s="286"/>
      <c r="E184" s="286"/>
      <c r="F184" s="286"/>
      <c r="G184" s="286"/>
      <c r="H184" s="286"/>
      <c r="I184" s="155" t="s">
        <v>937</v>
      </c>
      <c r="J184" s="156">
        <v>64</v>
      </c>
      <c r="K184" s="247">
        <v>198000</v>
      </c>
      <c r="L184" s="287"/>
    </row>
    <row r="185" spans="1:12" x14ac:dyDescent="0.25">
      <c r="A185" s="288"/>
      <c r="B185" s="289"/>
      <c r="C185" s="157" t="s">
        <v>959</v>
      </c>
      <c r="D185" s="286"/>
      <c r="E185" s="286"/>
      <c r="F185" s="286"/>
      <c r="G185" s="286"/>
      <c r="H185" s="286"/>
      <c r="I185" s="155"/>
      <c r="J185" s="156"/>
      <c r="K185" s="247"/>
      <c r="L185" s="287"/>
    </row>
    <row r="186" spans="1:12" x14ac:dyDescent="0.25">
      <c r="A186" s="288"/>
      <c r="B186" s="289"/>
      <c r="C186" s="155" t="s">
        <v>960</v>
      </c>
      <c r="D186" s="286"/>
      <c r="E186" s="286"/>
      <c r="F186" s="286"/>
      <c r="G186" s="286"/>
      <c r="H186" s="286"/>
      <c r="I186" s="155" t="s">
        <v>937</v>
      </c>
      <c r="J186" s="156">
        <v>32</v>
      </c>
      <c r="K186" s="247">
        <v>605000</v>
      </c>
      <c r="L186" s="287"/>
    </row>
    <row r="187" spans="1:12" x14ac:dyDescent="0.25">
      <c r="A187" s="288"/>
      <c r="B187" s="289"/>
      <c r="C187" s="155" t="s">
        <v>961</v>
      </c>
      <c r="D187" s="286"/>
      <c r="E187" s="286"/>
      <c r="F187" s="286"/>
      <c r="G187" s="286"/>
      <c r="H187" s="286"/>
      <c r="I187" s="155" t="s">
        <v>937</v>
      </c>
      <c r="J187" s="156">
        <v>64</v>
      </c>
      <c r="K187" s="247">
        <v>198000</v>
      </c>
      <c r="L187" s="287"/>
    </row>
    <row r="188" spans="1:12" ht="47.25" x14ac:dyDescent="0.25">
      <c r="A188" s="288"/>
      <c r="B188" s="289"/>
      <c r="C188" s="155" t="s">
        <v>962</v>
      </c>
      <c r="D188" s="286"/>
      <c r="E188" s="286"/>
      <c r="F188" s="286"/>
      <c r="G188" s="286"/>
      <c r="H188" s="286"/>
      <c r="I188" s="155" t="s">
        <v>937</v>
      </c>
      <c r="J188" s="156">
        <v>32</v>
      </c>
      <c r="K188" s="247">
        <v>709000</v>
      </c>
      <c r="L188" s="287"/>
    </row>
    <row r="189" spans="1:12" ht="47.25" x14ac:dyDescent="0.25">
      <c r="A189" s="288"/>
      <c r="B189" s="289"/>
      <c r="C189" s="155" t="s">
        <v>963</v>
      </c>
      <c r="D189" s="286"/>
      <c r="E189" s="286"/>
      <c r="F189" s="286"/>
      <c r="G189" s="286"/>
      <c r="H189" s="286"/>
      <c r="I189" s="155" t="s">
        <v>937</v>
      </c>
      <c r="J189" s="156">
        <v>32</v>
      </c>
      <c r="K189" s="247">
        <v>820000</v>
      </c>
      <c r="L189" s="287"/>
    </row>
    <row r="190" spans="1:12" x14ac:dyDescent="0.25">
      <c r="A190" s="288"/>
      <c r="B190" s="289"/>
      <c r="C190" s="155" t="s">
        <v>945</v>
      </c>
      <c r="D190" s="286"/>
      <c r="E190" s="286"/>
      <c r="F190" s="286"/>
      <c r="G190" s="286"/>
      <c r="H190" s="286"/>
      <c r="I190" s="155" t="s">
        <v>937</v>
      </c>
      <c r="J190" s="156">
        <v>32</v>
      </c>
      <c r="K190" s="247">
        <v>738000</v>
      </c>
      <c r="L190" s="287"/>
    </row>
    <row r="191" spans="1:12" ht="31.5" x14ac:dyDescent="0.25">
      <c r="A191" s="288"/>
      <c r="B191" s="289"/>
      <c r="C191" s="157" t="s">
        <v>964</v>
      </c>
      <c r="D191" s="286"/>
      <c r="E191" s="286"/>
      <c r="F191" s="286"/>
      <c r="G191" s="286"/>
      <c r="H191" s="286"/>
      <c r="I191" s="155"/>
      <c r="J191" s="156"/>
      <c r="K191" s="247"/>
      <c r="L191" s="287"/>
    </row>
    <row r="192" spans="1:12" x14ac:dyDescent="0.25">
      <c r="A192" s="288"/>
      <c r="B192" s="289"/>
      <c r="C192" s="155" t="s">
        <v>960</v>
      </c>
      <c r="D192" s="286"/>
      <c r="E192" s="286"/>
      <c r="F192" s="286"/>
      <c r="G192" s="286"/>
      <c r="H192" s="286"/>
      <c r="I192" s="155" t="s">
        <v>937</v>
      </c>
      <c r="J192" s="156">
        <v>34</v>
      </c>
      <c r="K192" s="247">
        <v>605000</v>
      </c>
      <c r="L192" s="287"/>
    </row>
    <row r="193" spans="1:12" x14ac:dyDescent="0.25">
      <c r="A193" s="288"/>
      <c r="B193" s="289"/>
      <c r="C193" s="155" t="s">
        <v>958</v>
      </c>
      <c r="D193" s="286"/>
      <c r="E193" s="286"/>
      <c r="F193" s="286"/>
      <c r="G193" s="286"/>
      <c r="H193" s="286"/>
      <c r="I193" s="155" t="s">
        <v>937</v>
      </c>
      <c r="J193" s="156">
        <v>66</v>
      </c>
      <c r="K193" s="247">
        <v>198000</v>
      </c>
      <c r="L193" s="287"/>
    </row>
    <row r="194" spans="1:12" x14ac:dyDescent="0.25">
      <c r="A194" s="288"/>
      <c r="B194" s="289"/>
      <c r="C194" s="155" t="s">
        <v>945</v>
      </c>
      <c r="D194" s="286"/>
      <c r="E194" s="286"/>
      <c r="F194" s="286"/>
      <c r="G194" s="286"/>
      <c r="H194" s="286"/>
      <c r="I194" s="155" t="s">
        <v>937</v>
      </c>
      <c r="J194" s="156">
        <v>33</v>
      </c>
      <c r="K194" s="247">
        <v>738000</v>
      </c>
      <c r="L194" s="287"/>
    </row>
    <row r="195" spans="1:12" x14ac:dyDescent="0.25">
      <c r="A195" s="288"/>
      <c r="B195" s="289"/>
      <c r="C195" s="155" t="s">
        <v>965</v>
      </c>
      <c r="D195" s="286"/>
      <c r="E195" s="286"/>
      <c r="F195" s="286"/>
      <c r="G195" s="286"/>
      <c r="H195" s="286"/>
      <c r="I195" s="155" t="s">
        <v>937</v>
      </c>
      <c r="J195" s="156">
        <v>66</v>
      </c>
      <c r="K195" s="247">
        <v>178000</v>
      </c>
      <c r="L195" s="287"/>
    </row>
    <row r="196" spans="1:12" ht="31.5" x14ac:dyDescent="0.25">
      <c r="A196" s="288"/>
      <c r="B196" s="289"/>
      <c r="C196" s="157" t="s">
        <v>966</v>
      </c>
      <c r="D196" s="286"/>
      <c r="E196" s="286"/>
      <c r="F196" s="286"/>
      <c r="G196" s="286"/>
      <c r="H196" s="286"/>
      <c r="I196" s="155"/>
      <c r="J196" s="156"/>
      <c r="K196" s="247"/>
      <c r="L196" s="287"/>
    </row>
    <row r="197" spans="1:12" x14ac:dyDescent="0.25">
      <c r="A197" s="288"/>
      <c r="B197" s="289"/>
      <c r="C197" s="155" t="s">
        <v>960</v>
      </c>
      <c r="D197" s="286"/>
      <c r="E197" s="286"/>
      <c r="F197" s="286"/>
      <c r="G197" s="286"/>
      <c r="H197" s="286"/>
      <c r="I197" s="155" t="s">
        <v>937</v>
      </c>
      <c r="J197" s="156">
        <v>34</v>
      </c>
      <c r="K197" s="247">
        <v>605000</v>
      </c>
      <c r="L197" s="287"/>
    </row>
    <row r="198" spans="1:12" x14ac:dyDescent="0.25">
      <c r="A198" s="288"/>
      <c r="B198" s="289"/>
      <c r="C198" s="155" t="s">
        <v>958</v>
      </c>
      <c r="D198" s="286"/>
      <c r="E198" s="286"/>
      <c r="F198" s="286"/>
      <c r="G198" s="286"/>
      <c r="H198" s="286"/>
      <c r="I198" s="155" t="s">
        <v>937</v>
      </c>
      <c r="J198" s="156">
        <v>340</v>
      </c>
      <c r="K198" s="247">
        <v>198000</v>
      </c>
      <c r="L198" s="287"/>
    </row>
    <row r="199" spans="1:12" x14ac:dyDescent="0.25">
      <c r="A199" s="288"/>
      <c r="B199" s="289"/>
      <c r="C199" s="155" t="s">
        <v>967</v>
      </c>
      <c r="D199" s="286"/>
      <c r="E199" s="286"/>
      <c r="F199" s="286"/>
      <c r="G199" s="286"/>
      <c r="H199" s="286"/>
      <c r="I199" s="155" t="s">
        <v>937</v>
      </c>
      <c r="J199" s="156">
        <v>68</v>
      </c>
      <c r="K199" s="247">
        <v>738000</v>
      </c>
      <c r="L199" s="287"/>
    </row>
    <row r="200" spans="1:12" x14ac:dyDescent="0.25">
      <c r="A200" s="288"/>
      <c r="B200" s="289"/>
      <c r="C200" s="157" t="s">
        <v>968</v>
      </c>
      <c r="D200" s="286"/>
      <c r="E200" s="286"/>
      <c r="F200" s="286"/>
      <c r="G200" s="286"/>
      <c r="H200" s="286"/>
      <c r="I200" s="155"/>
      <c r="J200" s="156"/>
      <c r="K200" s="247"/>
      <c r="L200" s="287"/>
    </row>
    <row r="201" spans="1:12" x14ac:dyDescent="0.25">
      <c r="A201" s="288"/>
      <c r="B201" s="289"/>
      <c r="C201" s="155" t="s">
        <v>960</v>
      </c>
      <c r="D201" s="286"/>
      <c r="E201" s="286"/>
      <c r="F201" s="286"/>
      <c r="G201" s="286"/>
      <c r="H201" s="286"/>
      <c r="I201" s="155" t="s">
        <v>937</v>
      </c>
      <c r="J201" s="156">
        <v>33</v>
      </c>
      <c r="K201" s="247">
        <v>605000</v>
      </c>
      <c r="L201" s="287"/>
    </row>
    <row r="202" spans="1:12" x14ac:dyDescent="0.25">
      <c r="A202" s="288"/>
      <c r="B202" s="289"/>
      <c r="C202" s="155" t="s">
        <v>958</v>
      </c>
      <c r="D202" s="286"/>
      <c r="E202" s="286"/>
      <c r="F202" s="286"/>
      <c r="G202" s="286"/>
      <c r="H202" s="286"/>
      <c r="I202" s="155" t="s">
        <v>937</v>
      </c>
      <c r="J202" s="156">
        <v>66</v>
      </c>
      <c r="K202" s="247">
        <v>198000</v>
      </c>
      <c r="L202" s="287"/>
    </row>
    <row r="203" spans="1:12" x14ac:dyDescent="0.25">
      <c r="A203" s="288"/>
      <c r="B203" s="289"/>
      <c r="C203" s="155" t="s">
        <v>967</v>
      </c>
      <c r="D203" s="286"/>
      <c r="E203" s="286"/>
      <c r="F203" s="286"/>
      <c r="G203" s="286"/>
      <c r="H203" s="286"/>
      <c r="I203" s="155" t="s">
        <v>937</v>
      </c>
      <c r="J203" s="156">
        <v>33</v>
      </c>
      <c r="K203" s="247">
        <v>738000</v>
      </c>
      <c r="L203" s="287"/>
    </row>
    <row r="204" spans="1:12" x14ac:dyDescent="0.25">
      <c r="A204" s="288"/>
      <c r="B204" s="289"/>
      <c r="C204" s="157" t="s">
        <v>969</v>
      </c>
      <c r="D204" s="286"/>
      <c r="E204" s="286"/>
      <c r="F204" s="286"/>
      <c r="G204" s="286"/>
      <c r="H204" s="286"/>
      <c r="I204" s="155"/>
      <c r="J204" s="156"/>
      <c r="K204" s="247"/>
      <c r="L204" s="287"/>
    </row>
    <row r="205" spans="1:12" ht="47.25" x14ac:dyDescent="0.25">
      <c r="A205" s="288"/>
      <c r="B205" s="289"/>
      <c r="C205" s="155" t="s">
        <v>970</v>
      </c>
      <c r="D205" s="286"/>
      <c r="E205" s="286"/>
      <c r="F205" s="286"/>
      <c r="G205" s="286"/>
      <c r="H205" s="286"/>
      <c r="I205" s="155" t="s">
        <v>940</v>
      </c>
      <c r="J205" s="156">
        <v>250</v>
      </c>
      <c r="K205" s="247">
        <v>1519000</v>
      </c>
      <c r="L205" s="287"/>
    </row>
    <row r="206" spans="1:12" ht="47.25" x14ac:dyDescent="0.25">
      <c r="A206" s="288"/>
      <c r="B206" s="289"/>
      <c r="C206" s="155" t="s">
        <v>971</v>
      </c>
      <c r="D206" s="286"/>
      <c r="E206" s="286"/>
      <c r="F206" s="286"/>
      <c r="G206" s="286"/>
      <c r="H206" s="286"/>
      <c r="I206" s="155" t="s">
        <v>940</v>
      </c>
      <c r="J206" s="156">
        <v>335</v>
      </c>
      <c r="K206" s="247">
        <v>1519000</v>
      </c>
      <c r="L206" s="287"/>
    </row>
    <row r="207" spans="1:12" x14ac:dyDescent="0.25">
      <c r="A207" s="288"/>
      <c r="B207" s="289"/>
      <c r="C207" s="157" t="s">
        <v>972</v>
      </c>
      <c r="D207" s="286"/>
      <c r="E207" s="286"/>
      <c r="F207" s="286"/>
      <c r="G207" s="286"/>
      <c r="H207" s="286"/>
      <c r="I207" s="155"/>
      <c r="J207" s="156"/>
      <c r="K207" s="247"/>
      <c r="L207" s="287"/>
    </row>
    <row r="208" spans="1:12" x14ac:dyDescent="0.25">
      <c r="A208" s="288"/>
      <c r="B208" s="289"/>
      <c r="C208" s="155" t="s">
        <v>958</v>
      </c>
      <c r="D208" s="286"/>
      <c r="E208" s="286"/>
      <c r="F208" s="286"/>
      <c r="G208" s="286"/>
      <c r="H208" s="286"/>
      <c r="I208" s="155" t="s">
        <v>937</v>
      </c>
      <c r="J208" s="156">
        <v>64</v>
      </c>
      <c r="K208" s="247">
        <v>198000</v>
      </c>
      <c r="L208" s="287"/>
    </row>
    <row r="209" spans="1:12" x14ac:dyDescent="0.25">
      <c r="A209" s="288"/>
      <c r="B209" s="289"/>
      <c r="C209" s="169" t="s">
        <v>973</v>
      </c>
      <c r="D209" s="286"/>
      <c r="E209" s="286"/>
      <c r="F209" s="286"/>
      <c r="G209" s="286"/>
      <c r="H209" s="286"/>
      <c r="I209" s="169" t="s">
        <v>937</v>
      </c>
      <c r="J209" s="156">
        <v>1920</v>
      </c>
      <c r="K209" s="247">
        <v>178000</v>
      </c>
      <c r="L209" s="287"/>
    </row>
    <row r="210" spans="1:12" x14ac:dyDescent="0.25">
      <c r="A210" s="288"/>
      <c r="B210" s="289"/>
      <c r="C210" s="155" t="s">
        <v>974</v>
      </c>
      <c r="D210" s="286"/>
      <c r="E210" s="286"/>
      <c r="F210" s="286"/>
      <c r="G210" s="286"/>
      <c r="H210" s="286"/>
      <c r="I210" s="155" t="s">
        <v>937</v>
      </c>
      <c r="J210" s="156">
        <v>128</v>
      </c>
      <c r="K210" s="247">
        <v>627000</v>
      </c>
      <c r="L210" s="287"/>
    </row>
    <row r="211" spans="1:12" x14ac:dyDescent="0.25">
      <c r="A211" s="288">
        <v>14</v>
      </c>
      <c r="B211" s="289" t="s">
        <v>851</v>
      </c>
      <c r="C211" s="155" t="s">
        <v>932</v>
      </c>
      <c r="D211" s="286" t="s">
        <v>933</v>
      </c>
      <c r="E211" s="286" t="s">
        <v>140</v>
      </c>
      <c r="F211" s="286" t="s">
        <v>981</v>
      </c>
      <c r="G211" s="286" t="s">
        <v>982</v>
      </c>
      <c r="H211" s="286">
        <v>204771362</v>
      </c>
      <c r="I211" s="171" t="s">
        <v>75</v>
      </c>
      <c r="J211" s="248">
        <v>1</v>
      </c>
      <c r="K211" s="246">
        <v>7677735</v>
      </c>
      <c r="L211" s="287">
        <v>7677735</v>
      </c>
    </row>
    <row r="212" spans="1:12" ht="31.5" x14ac:dyDescent="0.25">
      <c r="A212" s="288"/>
      <c r="B212" s="289"/>
      <c r="C212" s="155" t="s">
        <v>936</v>
      </c>
      <c r="D212" s="286"/>
      <c r="E212" s="286"/>
      <c r="F212" s="286"/>
      <c r="G212" s="286"/>
      <c r="H212" s="286"/>
      <c r="I212" s="172" t="s">
        <v>937</v>
      </c>
      <c r="J212" s="248">
        <v>822</v>
      </c>
      <c r="K212" s="249">
        <v>1330000</v>
      </c>
      <c r="L212" s="287"/>
    </row>
    <row r="213" spans="1:12" x14ac:dyDescent="0.25">
      <c r="A213" s="288"/>
      <c r="B213" s="289"/>
      <c r="C213" s="157" t="s">
        <v>938</v>
      </c>
      <c r="D213" s="286"/>
      <c r="E213" s="286"/>
      <c r="F213" s="286"/>
      <c r="G213" s="286"/>
      <c r="H213" s="286"/>
      <c r="I213" s="172"/>
      <c r="J213" s="248"/>
      <c r="K213" s="249"/>
      <c r="L213" s="287"/>
    </row>
    <row r="214" spans="1:12" ht="47.25" x14ac:dyDescent="0.25">
      <c r="A214" s="288"/>
      <c r="B214" s="289"/>
      <c r="C214" s="155" t="s">
        <v>939</v>
      </c>
      <c r="D214" s="286"/>
      <c r="E214" s="286"/>
      <c r="F214" s="286"/>
      <c r="G214" s="286"/>
      <c r="H214" s="286"/>
      <c r="I214" s="172" t="s">
        <v>940</v>
      </c>
      <c r="J214" s="248">
        <v>496</v>
      </c>
      <c r="K214" s="249">
        <v>1065000</v>
      </c>
      <c r="L214" s="287"/>
    </row>
    <row r="215" spans="1:12" ht="47.25" x14ac:dyDescent="0.25">
      <c r="A215" s="288"/>
      <c r="B215" s="289"/>
      <c r="C215" s="155" t="s">
        <v>941</v>
      </c>
      <c r="D215" s="286"/>
      <c r="E215" s="286"/>
      <c r="F215" s="286"/>
      <c r="G215" s="286"/>
      <c r="H215" s="286"/>
      <c r="I215" s="172" t="s">
        <v>940</v>
      </c>
      <c r="J215" s="248">
        <v>600</v>
      </c>
      <c r="K215" s="249">
        <v>1065000</v>
      </c>
      <c r="L215" s="287"/>
    </row>
    <row r="216" spans="1:12" ht="31.5" x14ac:dyDescent="0.25">
      <c r="A216" s="288"/>
      <c r="B216" s="289"/>
      <c r="C216" s="155" t="s">
        <v>942</v>
      </c>
      <c r="D216" s="286"/>
      <c r="E216" s="286"/>
      <c r="F216" s="286"/>
      <c r="G216" s="286"/>
      <c r="H216" s="286"/>
      <c r="I216" s="172" t="s">
        <v>937</v>
      </c>
      <c r="J216" s="248">
        <v>137</v>
      </c>
      <c r="K216" s="249">
        <v>605000</v>
      </c>
      <c r="L216" s="287"/>
    </row>
    <row r="217" spans="1:12" x14ac:dyDescent="0.25">
      <c r="A217" s="288"/>
      <c r="B217" s="289"/>
      <c r="C217" s="155" t="s">
        <v>943</v>
      </c>
      <c r="D217" s="286"/>
      <c r="E217" s="286"/>
      <c r="F217" s="286"/>
      <c r="G217" s="286"/>
      <c r="H217" s="286"/>
      <c r="I217" s="172" t="s">
        <v>937</v>
      </c>
      <c r="J217" s="248">
        <v>274</v>
      </c>
      <c r="K217" s="249">
        <v>198000</v>
      </c>
      <c r="L217" s="287"/>
    </row>
    <row r="218" spans="1:12" x14ac:dyDescent="0.25">
      <c r="A218" s="288"/>
      <c r="B218" s="289"/>
      <c r="C218" s="155" t="s">
        <v>944</v>
      </c>
      <c r="D218" s="286"/>
      <c r="E218" s="286"/>
      <c r="F218" s="286"/>
      <c r="G218" s="286"/>
      <c r="H218" s="286"/>
      <c r="I218" s="172" t="s">
        <v>937</v>
      </c>
      <c r="J218" s="248">
        <v>137</v>
      </c>
      <c r="K218" s="249">
        <v>796000</v>
      </c>
      <c r="L218" s="287"/>
    </row>
    <row r="219" spans="1:12" x14ac:dyDescent="0.25">
      <c r="A219" s="288"/>
      <c r="B219" s="289"/>
      <c r="C219" s="155" t="s">
        <v>945</v>
      </c>
      <c r="D219" s="286"/>
      <c r="E219" s="286"/>
      <c r="F219" s="286"/>
      <c r="G219" s="286"/>
      <c r="H219" s="286"/>
      <c r="I219" s="172" t="s">
        <v>937</v>
      </c>
      <c r="J219" s="248">
        <v>274</v>
      </c>
      <c r="K219" s="249">
        <v>738000</v>
      </c>
      <c r="L219" s="287"/>
    </row>
    <row r="220" spans="1:12" x14ac:dyDescent="0.25">
      <c r="A220" s="288"/>
      <c r="B220" s="289"/>
      <c r="C220" s="155" t="s">
        <v>946</v>
      </c>
      <c r="D220" s="286"/>
      <c r="E220" s="286"/>
      <c r="F220" s="286"/>
      <c r="G220" s="286"/>
      <c r="H220" s="286"/>
      <c r="I220" s="172" t="s">
        <v>937</v>
      </c>
      <c r="J220" s="248">
        <v>137</v>
      </c>
      <c r="K220" s="249">
        <v>477000</v>
      </c>
      <c r="L220" s="287"/>
    </row>
    <row r="221" spans="1:12" x14ac:dyDescent="0.25">
      <c r="A221" s="288"/>
      <c r="B221" s="289"/>
      <c r="C221" s="157" t="s">
        <v>947</v>
      </c>
      <c r="D221" s="286"/>
      <c r="E221" s="286"/>
      <c r="F221" s="286"/>
      <c r="G221" s="286"/>
      <c r="H221" s="286"/>
      <c r="I221" s="172"/>
      <c r="J221" s="248"/>
      <c r="K221" s="249"/>
      <c r="L221" s="287"/>
    </row>
    <row r="222" spans="1:12" x14ac:dyDescent="0.25">
      <c r="A222" s="288"/>
      <c r="B222" s="289"/>
      <c r="C222" s="155" t="s">
        <v>948</v>
      </c>
      <c r="D222" s="286"/>
      <c r="E222" s="286"/>
      <c r="F222" s="286"/>
      <c r="G222" s="286"/>
      <c r="H222" s="286"/>
      <c r="I222" s="172" t="s">
        <v>937</v>
      </c>
      <c r="J222" s="248">
        <v>137</v>
      </c>
      <c r="K222" s="249">
        <v>1109000</v>
      </c>
      <c r="L222" s="287"/>
    </row>
    <row r="223" spans="1:12" x14ac:dyDescent="0.25">
      <c r="A223" s="288"/>
      <c r="B223" s="289"/>
      <c r="C223" s="155" t="s">
        <v>949</v>
      </c>
      <c r="D223" s="286"/>
      <c r="E223" s="286"/>
      <c r="F223" s="286"/>
      <c r="G223" s="286"/>
      <c r="H223" s="286"/>
      <c r="I223" s="172" t="s">
        <v>937</v>
      </c>
      <c r="J223" s="248">
        <v>137</v>
      </c>
      <c r="K223" s="249">
        <v>986000</v>
      </c>
      <c r="L223" s="287"/>
    </row>
    <row r="224" spans="1:12" x14ac:dyDescent="0.25">
      <c r="A224" s="288"/>
      <c r="B224" s="289"/>
      <c r="C224" s="155" t="s">
        <v>950</v>
      </c>
      <c r="D224" s="286"/>
      <c r="E224" s="286"/>
      <c r="F224" s="286"/>
      <c r="G224" s="286"/>
      <c r="H224" s="286"/>
      <c r="I224" s="172" t="s">
        <v>937</v>
      </c>
      <c r="J224" s="248">
        <v>137</v>
      </c>
      <c r="K224" s="249">
        <v>1109000</v>
      </c>
      <c r="L224" s="287"/>
    </row>
    <row r="225" spans="1:12" x14ac:dyDescent="0.25">
      <c r="A225" s="288"/>
      <c r="B225" s="289"/>
      <c r="C225" s="155" t="s">
        <v>951</v>
      </c>
      <c r="D225" s="286"/>
      <c r="E225" s="286"/>
      <c r="F225" s="286"/>
      <c r="G225" s="286"/>
      <c r="H225" s="286"/>
      <c r="I225" s="172" t="s">
        <v>937</v>
      </c>
      <c r="J225" s="248">
        <v>137</v>
      </c>
      <c r="K225" s="249">
        <v>1042000</v>
      </c>
      <c r="L225" s="287"/>
    </row>
    <row r="226" spans="1:12" x14ac:dyDescent="0.25">
      <c r="A226" s="288"/>
      <c r="B226" s="289"/>
      <c r="C226" s="157" t="s">
        <v>952</v>
      </c>
      <c r="D226" s="286"/>
      <c r="E226" s="286"/>
      <c r="F226" s="286"/>
      <c r="G226" s="286"/>
      <c r="H226" s="286"/>
      <c r="I226" s="172"/>
      <c r="J226" s="248"/>
      <c r="K226" s="249"/>
      <c r="L226" s="287"/>
    </row>
    <row r="227" spans="1:12" ht="31.5" x14ac:dyDescent="0.25">
      <c r="A227" s="288"/>
      <c r="B227" s="289"/>
      <c r="C227" s="155" t="s">
        <v>953</v>
      </c>
      <c r="D227" s="286"/>
      <c r="E227" s="286"/>
      <c r="F227" s="286"/>
      <c r="G227" s="286"/>
      <c r="H227" s="286"/>
      <c r="I227" s="172" t="s">
        <v>937</v>
      </c>
      <c r="J227" s="248">
        <v>1860</v>
      </c>
      <c r="K227" s="249">
        <v>579000</v>
      </c>
      <c r="L227" s="287"/>
    </row>
    <row r="228" spans="1:12" ht="31.5" x14ac:dyDescent="0.25">
      <c r="A228" s="288"/>
      <c r="B228" s="289"/>
      <c r="C228" s="155" t="s">
        <v>954</v>
      </c>
      <c r="D228" s="286"/>
      <c r="E228" s="286"/>
      <c r="F228" s="286"/>
      <c r="G228" s="286"/>
      <c r="H228" s="286"/>
      <c r="I228" s="172" t="s">
        <v>937</v>
      </c>
      <c r="J228" s="248">
        <v>1125</v>
      </c>
      <c r="K228" s="249">
        <v>1215000</v>
      </c>
      <c r="L228" s="287"/>
    </row>
    <row r="229" spans="1:12" x14ac:dyDescent="0.25">
      <c r="A229" s="288"/>
      <c r="B229" s="289"/>
      <c r="C229" s="155" t="s">
        <v>955</v>
      </c>
      <c r="D229" s="286"/>
      <c r="E229" s="286"/>
      <c r="F229" s="286"/>
      <c r="G229" s="286"/>
      <c r="H229" s="286"/>
      <c r="I229" s="172" t="s">
        <v>937</v>
      </c>
      <c r="J229" s="248">
        <v>170</v>
      </c>
      <c r="K229" s="249">
        <v>723000</v>
      </c>
      <c r="L229" s="287"/>
    </row>
    <row r="230" spans="1:12" ht="31.5" x14ac:dyDescent="0.25">
      <c r="A230" s="288"/>
      <c r="B230" s="289"/>
      <c r="C230" s="157" t="s">
        <v>956</v>
      </c>
      <c r="D230" s="286"/>
      <c r="E230" s="286"/>
      <c r="F230" s="286"/>
      <c r="G230" s="286"/>
      <c r="H230" s="286"/>
      <c r="I230" s="172"/>
      <c r="J230" s="248"/>
      <c r="K230" s="249"/>
      <c r="L230" s="287"/>
    </row>
    <row r="231" spans="1:12" x14ac:dyDescent="0.25">
      <c r="A231" s="288"/>
      <c r="B231" s="289"/>
      <c r="C231" s="155" t="s">
        <v>957</v>
      </c>
      <c r="D231" s="286"/>
      <c r="E231" s="286"/>
      <c r="F231" s="286"/>
      <c r="G231" s="286"/>
      <c r="H231" s="286"/>
      <c r="I231" s="172" t="s">
        <v>937</v>
      </c>
      <c r="J231" s="248">
        <v>33</v>
      </c>
      <c r="K231" s="249">
        <v>605000</v>
      </c>
      <c r="L231" s="287"/>
    </row>
    <row r="232" spans="1:12" x14ac:dyDescent="0.25">
      <c r="A232" s="288"/>
      <c r="B232" s="289"/>
      <c r="C232" s="155" t="s">
        <v>945</v>
      </c>
      <c r="D232" s="286"/>
      <c r="E232" s="286"/>
      <c r="F232" s="286"/>
      <c r="G232" s="286"/>
      <c r="H232" s="286"/>
      <c r="I232" s="172" t="s">
        <v>937</v>
      </c>
      <c r="J232" s="248">
        <v>33</v>
      </c>
      <c r="K232" s="249">
        <v>738000</v>
      </c>
      <c r="L232" s="287"/>
    </row>
    <row r="233" spans="1:12" x14ac:dyDescent="0.25">
      <c r="A233" s="288"/>
      <c r="B233" s="289"/>
      <c r="C233" s="155" t="s">
        <v>958</v>
      </c>
      <c r="D233" s="286"/>
      <c r="E233" s="286"/>
      <c r="F233" s="286"/>
      <c r="G233" s="286"/>
      <c r="H233" s="286"/>
      <c r="I233" s="172" t="s">
        <v>937</v>
      </c>
      <c r="J233" s="248">
        <v>66</v>
      </c>
      <c r="K233" s="249">
        <v>198000</v>
      </c>
      <c r="L233" s="287"/>
    </row>
    <row r="234" spans="1:12" x14ac:dyDescent="0.25">
      <c r="A234" s="288"/>
      <c r="B234" s="289"/>
      <c r="C234" s="157" t="s">
        <v>959</v>
      </c>
      <c r="D234" s="286"/>
      <c r="E234" s="286"/>
      <c r="F234" s="286"/>
      <c r="G234" s="286"/>
      <c r="H234" s="286"/>
      <c r="I234" s="172"/>
      <c r="J234" s="248"/>
      <c r="K234" s="249"/>
      <c r="L234" s="287"/>
    </row>
    <row r="235" spans="1:12" x14ac:dyDescent="0.25">
      <c r="A235" s="288"/>
      <c r="B235" s="289"/>
      <c r="C235" s="155" t="s">
        <v>960</v>
      </c>
      <c r="D235" s="286"/>
      <c r="E235" s="286"/>
      <c r="F235" s="286"/>
      <c r="G235" s="286"/>
      <c r="H235" s="286"/>
      <c r="I235" s="172" t="s">
        <v>937</v>
      </c>
      <c r="J235" s="248">
        <v>33</v>
      </c>
      <c r="K235" s="249">
        <v>605000</v>
      </c>
      <c r="L235" s="287"/>
    </row>
    <row r="236" spans="1:12" x14ac:dyDescent="0.25">
      <c r="A236" s="288"/>
      <c r="B236" s="289"/>
      <c r="C236" s="155" t="s">
        <v>961</v>
      </c>
      <c r="D236" s="286"/>
      <c r="E236" s="286"/>
      <c r="F236" s="286"/>
      <c r="G236" s="286"/>
      <c r="H236" s="286"/>
      <c r="I236" s="172" t="s">
        <v>937</v>
      </c>
      <c r="J236" s="248">
        <v>66</v>
      </c>
      <c r="K236" s="249">
        <v>198000</v>
      </c>
      <c r="L236" s="287"/>
    </row>
    <row r="237" spans="1:12" ht="47.25" x14ac:dyDescent="0.25">
      <c r="A237" s="288"/>
      <c r="B237" s="289"/>
      <c r="C237" s="155" t="s">
        <v>962</v>
      </c>
      <c r="D237" s="286"/>
      <c r="E237" s="286"/>
      <c r="F237" s="286"/>
      <c r="G237" s="286"/>
      <c r="H237" s="286"/>
      <c r="I237" s="172" t="s">
        <v>937</v>
      </c>
      <c r="J237" s="248">
        <v>33</v>
      </c>
      <c r="K237" s="249">
        <v>709000</v>
      </c>
      <c r="L237" s="287"/>
    </row>
    <row r="238" spans="1:12" ht="47.25" x14ac:dyDescent="0.25">
      <c r="A238" s="288"/>
      <c r="B238" s="289"/>
      <c r="C238" s="155" t="s">
        <v>963</v>
      </c>
      <c r="D238" s="286"/>
      <c r="E238" s="286"/>
      <c r="F238" s="286"/>
      <c r="G238" s="286"/>
      <c r="H238" s="286"/>
      <c r="I238" s="172" t="s">
        <v>937</v>
      </c>
      <c r="J238" s="248">
        <v>33</v>
      </c>
      <c r="K238" s="249">
        <v>820000</v>
      </c>
      <c r="L238" s="287"/>
    </row>
    <row r="239" spans="1:12" x14ac:dyDescent="0.25">
      <c r="A239" s="288"/>
      <c r="B239" s="289"/>
      <c r="C239" s="155" t="s">
        <v>945</v>
      </c>
      <c r="D239" s="286"/>
      <c r="E239" s="286"/>
      <c r="F239" s="286"/>
      <c r="G239" s="286"/>
      <c r="H239" s="286"/>
      <c r="I239" s="172" t="s">
        <v>937</v>
      </c>
      <c r="J239" s="248">
        <v>33</v>
      </c>
      <c r="K239" s="249">
        <v>738000</v>
      </c>
      <c r="L239" s="287"/>
    </row>
    <row r="240" spans="1:12" ht="31.5" x14ac:dyDescent="0.25">
      <c r="A240" s="288"/>
      <c r="B240" s="289"/>
      <c r="C240" s="157" t="s">
        <v>964</v>
      </c>
      <c r="D240" s="286"/>
      <c r="E240" s="286"/>
      <c r="F240" s="286"/>
      <c r="G240" s="286"/>
      <c r="H240" s="286"/>
      <c r="I240" s="172"/>
      <c r="J240" s="248"/>
      <c r="K240" s="249"/>
      <c r="L240" s="287"/>
    </row>
    <row r="241" spans="1:12" x14ac:dyDescent="0.25">
      <c r="A241" s="288"/>
      <c r="B241" s="289"/>
      <c r="C241" s="155" t="s">
        <v>960</v>
      </c>
      <c r="D241" s="286"/>
      <c r="E241" s="286"/>
      <c r="F241" s="286"/>
      <c r="G241" s="286"/>
      <c r="H241" s="286"/>
      <c r="I241" s="172" t="s">
        <v>937</v>
      </c>
      <c r="J241" s="248">
        <v>33</v>
      </c>
      <c r="K241" s="249">
        <v>605000</v>
      </c>
      <c r="L241" s="287"/>
    </row>
    <row r="242" spans="1:12" x14ac:dyDescent="0.25">
      <c r="A242" s="288"/>
      <c r="B242" s="289"/>
      <c r="C242" s="155" t="s">
        <v>958</v>
      </c>
      <c r="D242" s="286"/>
      <c r="E242" s="286"/>
      <c r="F242" s="286"/>
      <c r="G242" s="286"/>
      <c r="H242" s="286"/>
      <c r="I242" s="172" t="s">
        <v>937</v>
      </c>
      <c r="J242" s="248">
        <v>66</v>
      </c>
      <c r="K242" s="249">
        <v>198000</v>
      </c>
      <c r="L242" s="287"/>
    </row>
    <row r="243" spans="1:12" x14ac:dyDescent="0.25">
      <c r="A243" s="288"/>
      <c r="B243" s="289"/>
      <c r="C243" s="155" t="s">
        <v>945</v>
      </c>
      <c r="D243" s="286"/>
      <c r="E243" s="286"/>
      <c r="F243" s="286"/>
      <c r="G243" s="286"/>
      <c r="H243" s="286"/>
      <c r="I243" s="172" t="s">
        <v>937</v>
      </c>
      <c r="J243" s="248">
        <v>33</v>
      </c>
      <c r="K243" s="249">
        <v>738000</v>
      </c>
      <c r="L243" s="287"/>
    </row>
    <row r="244" spans="1:12" x14ac:dyDescent="0.25">
      <c r="A244" s="288"/>
      <c r="B244" s="289"/>
      <c r="C244" s="155" t="s">
        <v>965</v>
      </c>
      <c r="D244" s="286"/>
      <c r="E244" s="286"/>
      <c r="F244" s="286"/>
      <c r="G244" s="286"/>
      <c r="H244" s="286"/>
      <c r="I244" s="172" t="s">
        <v>937</v>
      </c>
      <c r="J244" s="248">
        <v>66</v>
      </c>
      <c r="K244" s="249">
        <v>178000</v>
      </c>
      <c r="L244" s="287"/>
    </row>
    <row r="245" spans="1:12" ht="31.5" x14ac:dyDescent="0.25">
      <c r="A245" s="288"/>
      <c r="B245" s="289"/>
      <c r="C245" s="157" t="s">
        <v>966</v>
      </c>
      <c r="D245" s="286"/>
      <c r="E245" s="286"/>
      <c r="F245" s="286"/>
      <c r="G245" s="286"/>
      <c r="H245" s="286"/>
      <c r="I245" s="172"/>
      <c r="J245" s="248"/>
      <c r="K245" s="249"/>
      <c r="L245" s="287"/>
    </row>
    <row r="246" spans="1:12" x14ac:dyDescent="0.25">
      <c r="A246" s="288"/>
      <c r="B246" s="289"/>
      <c r="C246" s="155" t="s">
        <v>960</v>
      </c>
      <c r="D246" s="286"/>
      <c r="E246" s="286"/>
      <c r="F246" s="286"/>
      <c r="G246" s="286"/>
      <c r="H246" s="286"/>
      <c r="I246" s="172" t="s">
        <v>937</v>
      </c>
      <c r="J246" s="248">
        <v>33</v>
      </c>
      <c r="K246" s="249">
        <v>605000</v>
      </c>
      <c r="L246" s="287"/>
    </row>
    <row r="247" spans="1:12" x14ac:dyDescent="0.25">
      <c r="A247" s="288"/>
      <c r="B247" s="289"/>
      <c r="C247" s="155" t="s">
        <v>958</v>
      </c>
      <c r="D247" s="286"/>
      <c r="E247" s="286"/>
      <c r="F247" s="286"/>
      <c r="G247" s="286"/>
      <c r="H247" s="286"/>
      <c r="I247" s="172" t="s">
        <v>937</v>
      </c>
      <c r="J247" s="248">
        <v>330</v>
      </c>
      <c r="K247" s="249">
        <v>198000</v>
      </c>
      <c r="L247" s="287"/>
    </row>
    <row r="248" spans="1:12" x14ac:dyDescent="0.25">
      <c r="A248" s="288"/>
      <c r="B248" s="289"/>
      <c r="C248" s="155" t="s">
        <v>967</v>
      </c>
      <c r="D248" s="286"/>
      <c r="E248" s="286"/>
      <c r="F248" s="286"/>
      <c r="G248" s="286"/>
      <c r="H248" s="286"/>
      <c r="I248" s="172" t="s">
        <v>937</v>
      </c>
      <c r="J248" s="248">
        <v>66</v>
      </c>
      <c r="K248" s="249">
        <v>738000</v>
      </c>
      <c r="L248" s="287"/>
    </row>
    <row r="249" spans="1:12" x14ac:dyDescent="0.25">
      <c r="A249" s="288"/>
      <c r="B249" s="289"/>
      <c r="C249" s="157" t="s">
        <v>968</v>
      </c>
      <c r="D249" s="286"/>
      <c r="E249" s="286"/>
      <c r="F249" s="286"/>
      <c r="G249" s="286"/>
      <c r="H249" s="286"/>
      <c r="I249" s="172"/>
      <c r="J249" s="248"/>
      <c r="K249" s="249"/>
      <c r="L249" s="287"/>
    </row>
    <row r="250" spans="1:12" x14ac:dyDescent="0.25">
      <c r="A250" s="288"/>
      <c r="B250" s="289"/>
      <c r="C250" s="155" t="s">
        <v>960</v>
      </c>
      <c r="D250" s="286"/>
      <c r="E250" s="286"/>
      <c r="F250" s="286"/>
      <c r="G250" s="286"/>
      <c r="H250" s="286"/>
      <c r="I250" s="172" t="s">
        <v>937</v>
      </c>
      <c r="J250" s="248">
        <v>33</v>
      </c>
      <c r="K250" s="249">
        <v>605000</v>
      </c>
      <c r="L250" s="287"/>
    </row>
    <row r="251" spans="1:12" x14ac:dyDescent="0.25">
      <c r="A251" s="288"/>
      <c r="B251" s="289"/>
      <c r="C251" s="155" t="s">
        <v>958</v>
      </c>
      <c r="D251" s="286"/>
      <c r="E251" s="286"/>
      <c r="F251" s="286"/>
      <c r="G251" s="286"/>
      <c r="H251" s="286"/>
      <c r="I251" s="172" t="s">
        <v>937</v>
      </c>
      <c r="J251" s="248">
        <v>66</v>
      </c>
      <c r="K251" s="249">
        <v>198000</v>
      </c>
      <c r="L251" s="287"/>
    </row>
    <row r="252" spans="1:12" x14ac:dyDescent="0.25">
      <c r="A252" s="288"/>
      <c r="B252" s="289"/>
      <c r="C252" s="155" t="s">
        <v>967</v>
      </c>
      <c r="D252" s="286"/>
      <c r="E252" s="286"/>
      <c r="F252" s="286"/>
      <c r="G252" s="286"/>
      <c r="H252" s="286"/>
      <c r="I252" s="172" t="s">
        <v>937</v>
      </c>
      <c r="J252" s="248">
        <v>33</v>
      </c>
      <c r="K252" s="249">
        <v>738000</v>
      </c>
      <c r="L252" s="287"/>
    </row>
    <row r="253" spans="1:12" x14ac:dyDescent="0.25">
      <c r="A253" s="288"/>
      <c r="B253" s="289"/>
      <c r="C253" s="157" t="s">
        <v>969</v>
      </c>
      <c r="D253" s="286"/>
      <c r="E253" s="286"/>
      <c r="F253" s="286"/>
      <c r="G253" s="286"/>
      <c r="H253" s="286"/>
      <c r="I253" s="172"/>
      <c r="J253" s="248"/>
      <c r="K253" s="249"/>
      <c r="L253" s="287"/>
    </row>
    <row r="254" spans="1:12" ht="47.25" x14ac:dyDescent="0.25">
      <c r="A254" s="288"/>
      <c r="B254" s="289"/>
      <c r="C254" s="155" t="s">
        <v>970</v>
      </c>
      <c r="D254" s="286"/>
      <c r="E254" s="286"/>
      <c r="F254" s="286"/>
      <c r="G254" s="286"/>
      <c r="H254" s="286"/>
      <c r="I254" s="172" t="s">
        <v>940</v>
      </c>
      <c r="J254" s="248">
        <v>250</v>
      </c>
      <c r="K254" s="249">
        <v>1519000</v>
      </c>
      <c r="L254" s="287"/>
    </row>
    <row r="255" spans="1:12" ht="47.25" x14ac:dyDescent="0.25">
      <c r="A255" s="288"/>
      <c r="B255" s="289"/>
      <c r="C255" s="155" t="s">
        <v>971</v>
      </c>
      <c r="D255" s="286"/>
      <c r="E255" s="286"/>
      <c r="F255" s="286"/>
      <c r="G255" s="286"/>
      <c r="H255" s="286"/>
      <c r="I255" s="172" t="s">
        <v>940</v>
      </c>
      <c r="J255" s="248">
        <v>330</v>
      </c>
      <c r="K255" s="249">
        <v>1519000</v>
      </c>
      <c r="L255" s="287"/>
    </row>
    <row r="256" spans="1:12" x14ac:dyDescent="0.25">
      <c r="A256" s="288"/>
      <c r="B256" s="289"/>
      <c r="C256" s="157" t="s">
        <v>972</v>
      </c>
      <c r="D256" s="286"/>
      <c r="E256" s="286"/>
      <c r="F256" s="286"/>
      <c r="G256" s="286"/>
      <c r="H256" s="286"/>
      <c r="I256" s="172"/>
      <c r="J256" s="248"/>
      <c r="K256" s="249"/>
      <c r="L256" s="287"/>
    </row>
    <row r="257" spans="1:12" x14ac:dyDescent="0.25">
      <c r="A257" s="288"/>
      <c r="B257" s="289"/>
      <c r="C257" s="155" t="s">
        <v>958</v>
      </c>
      <c r="D257" s="286"/>
      <c r="E257" s="286"/>
      <c r="F257" s="286"/>
      <c r="G257" s="286"/>
      <c r="H257" s="286"/>
      <c r="I257" s="172" t="s">
        <v>937</v>
      </c>
      <c r="J257" s="248">
        <v>66</v>
      </c>
      <c r="K257" s="249">
        <v>198000</v>
      </c>
      <c r="L257" s="287"/>
    </row>
    <row r="258" spans="1:12" x14ac:dyDescent="0.25">
      <c r="A258" s="288"/>
      <c r="B258" s="289"/>
      <c r="C258" s="169" t="s">
        <v>973</v>
      </c>
      <c r="D258" s="286"/>
      <c r="E258" s="286"/>
      <c r="F258" s="286"/>
      <c r="G258" s="286"/>
      <c r="H258" s="286"/>
      <c r="I258" s="172" t="s">
        <v>937</v>
      </c>
      <c r="J258" s="248">
        <v>1980</v>
      </c>
      <c r="K258" s="249">
        <v>178000</v>
      </c>
      <c r="L258" s="287"/>
    </row>
    <row r="259" spans="1:12" x14ac:dyDescent="0.25">
      <c r="A259" s="288"/>
      <c r="B259" s="289"/>
      <c r="C259" s="155" t="s">
        <v>974</v>
      </c>
      <c r="D259" s="286"/>
      <c r="E259" s="286"/>
      <c r="F259" s="286"/>
      <c r="G259" s="286"/>
      <c r="H259" s="286"/>
      <c r="I259" s="172" t="s">
        <v>937</v>
      </c>
      <c r="J259" s="248">
        <v>132</v>
      </c>
      <c r="K259" s="249">
        <v>627000</v>
      </c>
      <c r="L259" s="287"/>
    </row>
    <row r="260" spans="1:12" x14ac:dyDescent="0.25">
      <c r="A260" s="288">
        <v>15</v>
      </c>
      <c r="B260" s="289" t="s">
        <v>851</v>
      </c>
      <c r="C260" s="155" t="s">
        <v>932</v>
      </c>
      <c r="D260" s="286" t="s">
        <v>933</v>
      </c>
      <c r="E260" s="286" t="s">
        <v>140</v>
      </c>
      <c r="F260" s="286" t="s">
        <v>983</v>
      </c>
      <c r="G260" s="286" t="s">
        <v>984</v>
      </c>
      <c r="H260" s="286">
        <v>302860242</v>
      </c>
      <c r="I260" s="171" t="s">
        <v>75</v>
      </c>
      <c r="J260" s="158">
        <v>1</v>
      </c>
      <c r="K260" s="246">
        <v>4822019</v>
      </c>
      <c r="L260" s="287">
        <v>4822019</v>
      </c>
    </row>
    <row r="261" spans="1:12" ht="31.5" x14ac:dyDescent="0.25">
      <c r="A261" s="288"/>
      <c r="B261" s="289"/>
      <c r="C261" s="155" t="s">
        <v>936</v>
      </c>
      <c r="D261" s="286"/>
      <c r="E261" s="286"/>
      <c r="F261" s="286"/>
      <c r="G261" s="286"/>
      <c r="H261" s="286"/>
      <c r="I261" s="155" t="s">
        <v>937</v>
      </c>
      <c r="J261" s="156">
        <v>546</v>
      </c>
      <c r="K261" s="247">
        <v>1300000</v>
      </c>
      <c r="L261" s="287"/>
    </row>
    <row r="262" spans="1:12" x14ac:dyDescent="0.25">
      <c r="A262" s="288"/>
      <c r="B262" s="289"/>
      <c r="C262" s="157" t="s">
        <v>938</v>
      </c>
      <c r="D262" s="286"/>
      <c r="E262" s="286"/>
      <c r="F262" s="286"/>
      <c r="G262" s="286"/>
      <c r="H262" s="286"/>
      <c r="I262" s="155"/>
      <c r="J262" s="156"/>
      <c r="K262" s="247"/>
      <c r="L262" s="287"/>
    </row>
    <row r="263" spans="1:12" ht="47.25" x14ac:dyDescent="0.25">
      <c r="A263" s="288"/>
      <c r="B263" s="289"/>
      <c r="C263" s="155" t="s">
        <v>939</v>
      </c>
      <c r="D263" s="286"/>
      <c r="E263" s="286"/>
      <c r="F263" s="286"/>
      <c r="G263" s="286"/>
      <c r="H263" s="286"/>
      <c r="I263" s="155" t="s">
        <v>940</v>
      </c>
      <c r="J263" s="156">
        <v>296</v>
      </c>
      <c r="K263" s="247">
        <v>1000000</v>
      </c>
      <c r="L263" s="287"/>
    </row>
    <row r="264" spans="1:12" ht="47.25" x14ac:dyDescent="0.25">
      <c r="A264" s="288"/>
      <c r="B264" s="289"/>
      <c r="C264" s="155" t="s">
        <v>941</v>
      </c>
      <c r="D264" s="286"/>
      <c r="E264" s="286"/>
      <c r="F264" s="286"/>
      <c r="G264" s="286"/>
      <c r="H264" s="286"/>
      <c r="I264" s="155" t="s">
        <v>940</v>
      </c>
      <c r="J264" s="156">
        <v>432</v>
      </c>
      <c r="K264" s="247">
        <v>1000000</v>
      </c>
      <c r="L264" s="287"/>
    </row>
    <row r="265" spans="1:12" ht="31.5" x14ac:dyDescent="0.25">
      <c r="A265" s="288"/>
      <c r="B265" s="289"/>
      <c r="C265" s="155" t="s">
        <v>942</v>
      </c>
      <c r="D265" s="286"/>
      <c r="E265" s="286"/>
      <c r="F265" s="286"/>
      <c r="G265" s="286"/>
      <c r="H265" s="286"/>
      <c r="I265" s="155" t="s">
        <v>937</v>
      </c>
      <c r="J265" s="156">
        <v>91</v>
      </c>
      <c r="K265" s="247">
        <v>598000</v>
      </c>
      <c r="L265" s="287"/>
    </row>
    <row r="266" spans="1:12" x14ac:dyDescent="0.25">
      <c r="A266" s="288"/>
      <c r="B266" s="289"/>
      <c r="C266" s="155" t="s">
        <v>943</v>
      </c>
      <c r="D266" s="286"/>
      <c r="E266" s="286"/>
      <c r="F266" s="286"/>
      <c r="G266" s="286"/>
      <c r="H266" s="286"/>
      <c r="I266" s="155" t="s">
        <v>937</v>
      </c>
      <c r="J266" s="156">
        <v>182</v>
      </c>
      <c r="K266" s="247">
        <v>197000</v>
      </c>
      <c r="L266" s="287"/>
    </row>
    <row r="267" spans="1:12" x14ac:dyDescent="0.25">
      <c r="A267" s="288"/>
      <c r="B267" s="289"/>
      <c r="C267" s="155" t="s">
        <v>944</v>
      </c>
      <c r="D267" s="286"/>
      <c r="E267" s="286"/>
      <c r="F267" s="286"/>
      <c r="G267" s="286"/>
      <c r="H267" s="286"/>
      <c r="I267" s="155" t="s">
        <v>937</v>
      </c>
      <c r="J267" s="156">
        <v>91</v>
      </c>
      <c r="K267" s="247">
        <v>770000</v>
      </c>
      <c r="L267" s="287"/>
    </row>
    <row r="268" spans="1:12" x14ac:dyDescent="0.25">
      <c r="A268" s="288"/>
      <c r="B268" s="289"/>
      <c r="C268" s="155" t="s">
        <v>945</v>
      </c>
      <c r="D268" s="286"/>
      <c r="E268" s="286"/>
      <c r="F268" s="286"/>
      <c r="G268" s="286"/>
      <c r="H268" s="286"/>
      <c r="I268" s="155" t="s">
        <v>937</v>
      </c>
      <c r="J268" s="156">
        <v>182</v>
      </c>
      <c r="K268" s="247">
        <v>722000</v>
      </c>
      <c r="L268" s="287"/>
    </row>
    <row r="269" spans="1:12" x14ac:dyDescent="0.25">
      <c r="A269" s="288"/>
      <c r="B269" s="289"/>
      <c r="C269" s="155" t="s">
        <v>946</v>
      </c>
      <c r="D269" s="286"/>
      <c r="E269" s="286"/>
      <c r="F269" s="286"/>
      <c r="G269" s="286"/>
      <c r="H269" s="286"/>
      <c r="I269" s="155" t="s">
        <v>937</v>
      </c>
      <c r="J269" s="156">
        <v>91</v>
      </c>
      <c r="K269" s="247">
        <v>467000</v>
      </c>
      <c r="L269" s="287"/>
    </row>
    <row r="270" spans="1:12" x14ac:dyDescent="0.25">
      <c r="A270" s="288"/>
      <c r="B270" s="289"/>
      <c r="C270" s="157" t="s">
        <v>947</v>
      </c>
      <c r="D270" s="286"/>
      <c r="E270" s="286"/>
      <c r="F270" s="286"/>
      <c r="G270" s="286"/>
      <c r="H270" s="286"/>
      <c r="I270" s="155"/>
      <c r="J270" s="156"/>
      <c r="K270" s="247"/>
      <c r="L270" s="287"/>
    </row>
    <row r="271" spans="1:12" x14ac:dyDescent="0.25">
      <c r="A271" s="288"/>
      <c r="B271" s="289"/>
      <c r="C271" s="155" t="s">
        <v>948</v>
      </c>
      <c r="D271" s="286"/>
      <c r="E271" s="286"/>
      <c r="F271" s="286"/>
      <c r="G271" s="286"/>
      <c r="H271" s="286"/>
      <c r="I271" s="155" t="s">
        <v>937</v>
      </c>
      <c r="J271" s="156">
        <v>91</v>
      </c>
      <c r="K271" s="247">
        <v>1086000</v>
      </c>
      <c r="L271" s="287"/>
    </row>
    <row r="272" spans="1:12" x14ac:dyDescent="0.25">
      <c r="A272" s="288"/>
      <c r="B272" s="289"/>
      <c r="C272" s="155" t="s">
        <v>949</v>
      </c>
      <c r="D272" s="286"/>
      <c r="E272" s="286"/>
      <c r="F272" s="286"/>
      <c r="G272" s="286"/>
      <c r="H272" s="286"/>
      <c r="I272" s="155" t="s">
        <v>937</v>
      </c>
      <c r="J272" s="156">
        <v>91</v>
      </c>
      <c r="K272" s="247">
        <v>964000</v>
      </c>
      <c r="L272" s="287"/>
    </row>
    <row r="273" spans="1:12" x14ac:dyDescent="0.25">
      <c r="A273" s="288"/>
      <c r="B273" s="289"/>
      <c r="C273" s="155" t="s">
        <v>950</v>
      </c>
      <c r="D273" s="286"/>
      <c r="E273" s="286"/>
      <c r="F273" s="286"/>
      <c r="G273" s="286"/>
      <c r="H273" s="286"/>
      <c r="I273" s="155" t="s">
        <v>937</v>
      </c>
      <c r="J273" s="156">
        <v>91</v>
      </c>
      <c r="K273" s="247">
        <v>1086000</v>
      </c>
      <c r="L273" s="287"/>
    </row>
    <row r="274" spans="1:12" x14ac:dyDescent="0.25">
      <c r="A274" s="288"/>
      <c r="B274" s="289"/>
      <c r="C274" s="155" t="s">
        <v>951</v>
      </c>
      <c r="D274" s="286"/>
      <c r="E274" s="286"/>
      <c r="F274" s="286"/>
      <c r="G274" s="286"/>
      <c r="H274" s="286"/>
      <c r="I274" s="155" t="s">
        <v>937</v>
      </c>
      <c r="J274" s="156">
        <v>91</v>
      </c>
      <c r="K274" s="247">
        <v>1020000</v>
      </c>
      <c r="L274" s="287"/>
    </row>
    <row r="275" spans="1:12" x14ac:dyDescent="0.25">
      <c r="A275" s="288"/>
      <c r="B275" s="289"/>
      <c r="C275" s="157" t="s">
        <v>952</v>
      </c>
      <c r="D275" s="286"/>
      <c r="E275" s="286"/>
      <c r="F275" s="286"/>
      <c r="G275" s="286"/>
      <c r="H275" s="286"/>
      <c r="I275" s="155"/>
      <c r="J275" s="156"/>
      <c r="K275" s="247"/>
      <c r="L275" s="287"/>
    </row>
    <row r="276" spans="1:12" ht="31.5" x14ac:dyDescent="0.25">
      <c r="A276" s="288"/>
      <c r="B276" s="289"/>
      <c r="C276" s="155" t="s">
        <v>953</v>
      </c>
      <c r="D276" s="286"/>
      <c r="E276" s="286"/>
      <c r="F276" s="286"/>
      <c r="G276" s="286"/>
      <c r="H276" s="286"/>
      <c r="I276" s="155" t="s">
        <v>937</v>
      </c>
      <c r="J276" s="156">
        <v>1110</v>
      </c>
      <c r="K276" s="247">
        <v>567000</v>
      </c>
      <c r="L276" s="287"/>
    </row>
    <row r="277" spans="1:12" ht="31.5" x14ac:dyDescent="0.25">
      <c r="A277" s="288"/>
      <c r="B277" s="289"/>
      <c r="C277" s="155" t="s">
        <v>954</v>
      </c>
      <c r="D277" s="286"/>
      <c r="E277" s="286"/>
      <c r="F277" s="286"/>
      <c r="G277" s="286"/>
      <c r="H277" s="286"/>
      <c r="I277" s="155" t="s">
        <v>937</v>
      </c>
      <c r="J277" s="156">
        <v>810</v>
      </c>
      <c r="K277" s="247">
        <v>1190000</v>
      </c>
      <c r="L277" s="287"/>
    </row>
    <row r="278" spans="1:12" x14ac:dyDescent="0.25">
      <c r="A278" s="288"/>
      <c r="B278" s="289"/>
      <c r="C278" s="155" t="s">
        <v>955</v>
      </c>
      <c r="D278" s="286"/>
      <c r="E278" s="286"/>
      <c r="F278" s="286"/>
      <c r="G278" s="286"/>
      <c r="H278" s="286"/>
      <c r="I278" s="155" t="s">
        <v>937</v>
      </c>
      <c r="J278" s="156">
        <v>110</v>
      </c>
      <c r="K278" s="247">
        <v>708000</v>
      </c>
      <c r="L278" s="287"/>
    </row>
    <row r="279" spans="1:12" ht="31.5" x14ac:dyDescent="0.25">
      <c r="A279" s="288"/>
      <c r="B279" s="289"/>
      <c r="C279" s="157" t="s">
        <v>956</v>
      </c>
      <c r="D279" s="286"/>
      <c r="E279" s="286"/>
      <c r="F279" s="286"/>
      <c r="G279" s="286"/>
      <c r="H279" s="286"/>
      <c r="I279" s="155"/>
      <c r="J279" s="156">
        <v>0</v>
      </c>
      <c r="K279" s="247"/>
      <c r="L279" s="287"/>
    </row>
    <row r="280" spans="1:12" x14ac:dyDescent="0.25">
      <c r="A280" s="288"/>
      <c r="B280" s="289"/>
      <c r="C280" s="155" t="s">
        <v>957</v>
      </c>
      <c r="D280" s="286"/>
      <c r="E280" s="286"/>
      <c r="F280" s="286"/>
      <c r="G280" s="286"/>
      <c r="H280" s="286"/>
      <c r="I280" s="155" t="s">
        <v>937</v>
      </c>
      <c r="J280" s="156">
        <v>19</v>
      </c>
      <c r="K280" s="247">
        <v>598000</v>
      </c>
      <c r="L280" s="287"/>
    </row>
    <row r="281" spans="1:12" x14ac:dyDescent="0.25">
      <c r="A281" s="288"/>
      <c r="B281" s="289"/>
      <c r="C281" s="155" t="s">
        <v>945</v>
      </c>
      <c r="D281" s="286"/>
      <c r="E281" s="286"/>
      <c r="F281" s="286"/>
      <c r="G281" s="286"/>
      <c r="H281" s="286"/>
      <c r="I281" s="155" t="s">
        <v>937</v>
      </c>
      <c r="J281" s="156">
        <v>19</v>
      </c>
      <c r="K281" s="247">
        <v>722000</v>
      </c>
      <c r="L281" s="287"/>
    </row>
    <row r="282" spans="1:12" x14ac:dyDescent="0.25">
      <c r="A282" s="288"/>
      <c r="B282" s="289"/>
      <c r="C282" s="155" t="s">
        <v>958</v>
      </c>
      <c r="D282" s="286"/>
      <c r="E282" s="286"/>
      <c r="F282" s="286"/>
      <c r="G282" s="286"/>
      <c r="H282" s="286"/>
      <c r="I282" s="155" t="s">
        <v>937</v>
      </c>
      <c r="J282" s="156">
        <v>38</v>
      </c>
      <c r="K282" s="247">
        <v>197000</v>
      </c>
      <c r="L282" s="287"/>
    </row>
    <row r="283" spans="1:12" x14ac:dyDescent="0.25">
      <c r="A283" s="288"/>
      <c r="B283" s="289"/>
      <c r="C283" s="157" t="s">
        <v>959</v>
      </c>
      <c r="D283" s="286"/>
      <c r="E283" s="286"/>
      <c r="F283" s="286"/>
      <c r="G283" s="286"/>
      <c r="H283" s="286"/>
      <c r="I283" s="155"/>
      <c r="J283" s="156">
        <v>0</v>
      </c>
      <c r="K283" s="247"/>
      <c r="L283" s="287"/>
    </row>
    <row r="284" spans="1:12" x14ac:dyDescent="0.25">
      <c r="A284" s="288"/>
      <c r="B284" s="289"/>
      <c r="C284" s="155" t="s">
        <v>960</v>
      </c>
      <c r="D284" s="286"/>
      <c r="E284" s="286"/>
      <c r="F284" s="286"/>
      <c r="G284" s="286"/>
      <c r="H284" s="286"/>
      <c r="I284" s="155" t="s">
        <v>937</v>
      </c>
      <c r="J284" s="156">
        <v>19</v>
      </c>
      <c r="K284" s="247">
        <v>598000</v>
      </c>
      <c r="L284" s="287"/>
    </row>
    <row r="285" spans="1:12" x14ac:dyDescent="0.25">
      <c r="A285" s="288"/>
      <c r="B285" s="289"/>
      <c r="C285" s="155" t="s">
        <v>961</v>
      </c>
      <c r="D285" s="286"/>
      <c r="E285" s="286"/>
      <c r="F285" s="286"/>
      <c r="G285" s="286"/>
      <c r="H285" s="286"/>
      <c r="I285" s="155" t="s">
        <v>937</v>
      </c>
      <c r="J285" s="156">
        <v>38</v>
      </c>
      <c r="K285" s="247">
        <v>197000</v>
      </c>
      <c r="L285" s="287"/>
    </row>
    <row r="286" spans="1:12" ht="47.25" x14ac:dyDescent="0.25">
      <c r="A286" s="288"/>
      <c r="B286" s="289"/>
      <c r="C286" s="155" t="s">
        <v>962</v>
      </c>
      <c r="D286" s="286"/>
      <c r="E286" s="286"/>
      <c r="F286" s="286"/>
      <c r="G286" s="286"/>
      <c r="H286" s="286"/>
      <c r="I286" s="155" t="s">
        <v>937</v>
      </c>
      <c r="J286" s="156">
        <v>19</v>
      </c>
      <c r="K286" s="247">
        <v>670000</v>
      </c>
      <c r="L286" s="287"/>
    </row>
    <row r="287" spans="1:12" ht="47.25" x14ac:dyDescent="0.25">
      <c r="A287" s="288"/>
      <c r="B287" s="289"/>
      <c r="C287" s="155" t="s">
        <v>963</v>
      </c>
      <c r="D287" s="286"/>
      <c r="E287" s="286"/>
      <c r="F287" s="286"/>
      <c r="G287" s="286"/>
      <c r="H287" s="286"/>
      <c r="I287" s="155" t="s">
        <v>937</v>
      </c>
      <c r="J287" s="156">
        <v>19</v>
      </c>
      <c r="K287" s="247">
        <v>818000</v>
      </c>
      <c r="L287" s="287"/>
    </row>
    <row r="288" spans="1:12" x14ac:dyDescent="0.25">
      <c r="A288" s="288"/>
      <c r="B288" s="289"/>
      <c r="C288" s="155" t="s">
        <v>945</v>
      </c>
      <c r="D288" s="286"/>
      <c r="E288" s="286"/>
      <c r="F288" s="286"/>
      <c r="G288" s="286"/>
      <c r="H288" s="286"/>
      <c r="I288" s="155" t="s">
        <v>937</v>
      </c>
      <c r="J288" s="156">
        <v>19</v>
      </c>
      <c r="K288" s="247">
        <v>722000</v>
      </c>
      <c r="L288" s="287"/>
    </row>
    <row r="289" spans="1:12" ht="31.5" x14ac:dyDescent="0.25">
      <c r="A289" s="288"/>
      <c r="B289" s="289"/>
      <c r="C289" s="157" t="s">
        <v>964</v>
      </c>
      <c r="D289" s="286"/>
      <c r="E289" s="286"/>
      <c r="F289" s="286"/>
      <c r="G289" s="286"/>
      <c r="H289" s="286"/>
      <c r="I289" s="155"/>
      <c r="J289" s="156">
        <v>0</v>
      </c>
      <c r="K289" s="247"/>
      <c r="L289" s="287"/>
    </row>
    <row r="290" spans="1:12" x14ac:dyDescent="0.25">
      <c r="A290" s="288"/>
      <c r="B290" s="289"/>
      <c r="C290" s="155" t="s">
        <v>960</v>
      </c>
      <c r="D290" s="286"/>
      <c r="E290" s="286"/>
      <c r="F290" s="286"/>
      <c r="G290" s="286"/>
      <c r="H290" s="286"/>
      <c r="I290" s="155" t="s">
        <v>937</v>
      </c>
      <c r="J290" s="156">
        <v>19</v>
      </c>
      <c r="K290" s="247">
        <v>598000</v>
      </c>
      <c r="L290" s="287"/>
    </row>
    <row r="291" spans="1:12" x14ac:dyDescent="0.25">
      <c r="A291" s="288"/>
      <c r="B291" s="289"/>
      <c r="C291" s="155" t="s">
        <v>958</v>
      </c>
      <c r="D291" s="286"/>
      <c r="E291" s="286"/>
      <c r="F291" s="286"/>
      <c r="G291" s="286"/>
      <c r="H291" s="286"/>
      <c r="I291" s="155" t="s">
        <v>937</v>
      </c>
      <c r="J291" s="156">
        <v>38</v>
      </c>
      <c r="K291" s="247">
        <v>197000</v>
      </c>
      <c r="L291" s="287"/>
    </row>
    <row r="292" spans="1:12" x14ac:dyDescent="0.25">
      <c r="A292" s="288"/>
      <c r="B292" s="289"/>
      <c r="C292" s="155" t="s">
        <v>945</v>
      </c>
      <c r="D292" s="286"/>
      <c r="E292" s="286"/>
      <c r="F292" s="286"/>
      <c r="G292" s="286"/>
      <c r="H292" s="286"/>
      <c r="I292" s="155" t="s">
        <v>937</v>
      </c>
      <c r="J292" s="156">
        <v>19</v>
      </c>
      <c r="K292" s="247">
        <v>722000</v>
      </c>
      <c r="L292" s="287"/>
    </row>
    <row r="293" spans="1:12" x14ac:dyDescent="0.25">
      <c r="A293" s="288"/>
      <c r="B293" s="289"/>
      <c r="C293" s="155" t="s">
        <v>965</v>
      </c>
      <c r="D293" s="286"/>
      <c r="E293" s="286"/>
      <c r="F293" s="286"/>
      <c r="G293" s="286"/>
      <c r="H293" s="286"/>
      <c r="I293" s="155" t="s">
        <v>937</v>
      </c>
      <c r="J293" s="156">
        <v>38</v>
      </c>
      <c r="K293" s="247">
        <v>170000</v>
      </c>
      <c r="L293" s="287"/>
    </row>
    <row r="294" spans="1:12" ht="31.5" x14ac:dyDescent="0.25">
      <c r="A294" s="288"/>
      <c r="B294" s="289"/>
      <c r="C294" s="157" t="s">
        <v>966</v>
      </c>
      <c r="D294" s="286"/>
      <c r="E294" s="286"/>
      <c r="F294" s="286"/>
      <c r="G294" s="286"/>
      <c r="H294" s="286"/>
      <c r="I294" s="155"/>
      <c r="J294" s="156">
        <v>0</v>
      </c>
      <c r="K294" s="247"/>
      <c r="L294" s="287"/>
    </row>
    <row r="295" spans="1:12" x14ac:dyDescent="0.25">
      <c r="A295" s="288"/>
      <c r="B295" s="289"/>
      <c r="C295" s="155" t="s">
        <v>960</v>
      </c>
      <c r="D295" s="286"/>
      <c r="E295" s="286"/>
      <c r="F295" s="286"/>
      <c r="G295" s="286"/>
      <c r="H295" s="286"/>
      <c r="I295" s="155" t="s">
        <v>937</v>
      </c>
      <c r="J295" s="156">
        <v>19</v>
      </c>
      <c r="K295" s="247">
        <v>598000</v>
      </c>
      <c r="L295" s="287"/>
    </row>
    <row r="296" spans="1:12" x14ac:dyDescent="0.25">
      <c r="A296" s="288"/>
      <c r="B296" s="289"/>
      <c r="C296" s="155" t="s">
        <v>958</v>
      </c>
      <c r="D296" s="286"/>
      <c r="E296" s="286"/>
      <c r="F296" s="286"/>
      <c r="G296" s="286"/>
      <c r="H296" s="286"/>
      <c r="I296" s="155" t="s">
        <v>937</v>
      </c>
      <c r="J296" s="156">
        <v>190</v>
      </c>
      <c r="K296" s="247">
        <v>197000</v>
      </c>
      <c r="L296" s="287"/>
    </row>
    <row r="297" spans="1:12" x14ac:dyDescent="0.25">
      <c r="A297" s="288"/>
      <c r="B297" s="289"/>
      <c r="C297" s="155" t="s">
        <v>967</v>
      </c>
      <c r="D297" s="286"/>
      <c r="E297" s="286"/>
      <c r="F297" s="286"/>
      <c r="G297" s="286"/>
      <c r="H297" s="286"/>
      <c r="I297" s="155" t="s">
        <v>937</v>
      </c>
      <c r="J297" s="156">
        <v>38</v>
      </c>
      <c r="K297" s="247">
        <v>722000</v>
      </c>
      <c r="L297" s="287"/>
    </row>
    <row r="298" spans="1:12" x14ac:dyDescent="0.25">
      <c r="A298" s="288"/>
      <c r="B298" s="289"/>
      <c r="C298" s="157" t="s">
        <v>968</v>
      </c>
      <c r="D298" s="286"/>
      <c r="E298" s="286"/>
      <c r="F298" s="286"/>
      <c r="G298" s="286"/>
      <c r="H298" s="286"/>
      <c r="I298" s="155"/>
      <c r="J298" s="156">
        <v>0</v>
      </c>
      <c r="K298" s="247"/>
      <c r="L298" s="287"/>
    </row>
    <row r="299" spans="1:12" x14ac:dyDescent="0.25">
      <c r="A299" s="288"/>
      <c r="B299" s="289"/>
      <c r="C299" s="155" t="s">
        <v>960</v>
      </c>
      <c r="D299" s="286"/>
      <c r="E299" s="286"/>
      <c r="F299" s="286"/>
      <c r="G299" s="286"/>
      <c r="H299" s="286"/>
      <c r="I299" s="155" t="s">
        <v>937</v>
      </c>
      <c r="J299" s="156">
        <v>19</v>
      </c>
      <c r="K299" s="247">
        <v>598000</v>
      </c>
      <c r="L299" s="287"/>
    </row>
    <row r="300" spans="1:12" x14ac:dyDescent="0.25">
      <c r="A300" s="288"/>
      <c r="B300" s="289"/>
      <c r="C300" s="155" t="s">
        <v>958</v>
      </c>
      <c r="D300" s="286"/>
      <c r="E300" s="286"/>
      <c r="F300" s="286"/>
      <c r="G300" s="286"/>
      <c r="H300" s="286"/>
      <c r="I300" s="155" t="s">
        <v>937</v>
      </c>
      <c r="J300" s="156">
        <v>38</v>
      </c>
      <c r="K300" s="247">
        <v>197000</v>
      </c>
      <c r="L300" s="287"/>
    </row>
    <row r="301" spans="1:12" x14ac:dyDescent="0.25">
      <c r="A301" s="288"/>
      <c r="B301" s="289"/>
      <c r="C301" s="155" t="s">
        <v>967</v>
      </c>
      <c r="D301" s="286"/>
      <c r="E301" s="286"/>
      <c r="F301" s="286"/>
      <c r="G301" s="286"/>
      <c r="H301" s="286"/>
      <c r="I301" s="155" t="s">
        <v>937</v>
      </c>
      <c r="J301" s="156">
        <v>19</v>
      </c>
      <c r="K301" s="247">
        <v>722000</v>
      </c>
      <c r="L301" s="287"/>
    </row>
    <row r="302" spans="1:12" x14ac:dyDescent="0.25">
      <c r="A302" s="288"/>
      <c r="B302" s="289"/>
      <c r="C302" s="157" t="s">
        <v>969</v>
      </c>
      <c r="D302" s="286"/>
      <c r="E302" s="286"/>
      <c r="F302" s="286"/>
      <c r="G302" s="286"/>
      <c r="H302" s="286"/>
      <c r="I302" s="155"/>
      <c r="J302" s="156"/>
      <c r="K302" s="247"/>
      <c r="L302" s="287"/>
    </row>
    <row r="303" spans="1:12" ht="47.25" x14ac:dyDescent="0.25">
      <c r="A303" s="288"/>
      <c r="B303" s="289"/>
      <c r="C303" s="155" t="s">
        <v>970</v>
      </c>
      <c r="D303" s="286"/>
      <c r="E303" s="286"/>
      <c r="F303" s="286"/>
      <c r="G303" s="286"/>
      <c r="H303" s="286"/>
      <c r="I303" s="155" t="s">
        <v>940</v>
      </c>
      <c r="J303" s="156">
        <v>160</v>
      </c>
      <c r="K303" s="247">
        <v>1400000</v>
      </c>
      <c r="L303" s="287"/>
    </row>
    <row r="304" spans="1:12" ht="47.25" x14ac:dyDescent="0.25">
      <c r="A304" s="288"/>
      <c r="B304" s="289"/>
      <c r="C304" s="155" t="s">
        <v>971</v>
      </c>
      <c r="D304" s="286"/>
      <c r="E304" s="286"/>
      <c r="F304" s="286"/>
      <c r="G304" s="286"/>
      <c r="H304" s="286"/>
      <c r="I304" s="155" t="s">
        <v>940</v>
      </c>
      <c r="J304" s="156">
        <v>205</v>
      </c>
      <c r="K304" s="247">
        <v>1400000</v>
      </c>
      <c r="L304" s="287"/>
    </row>
    <row r="305" spans="1:12" x14ac:dyDescent="0.25">
      <c r="A305" s="288"/>
      <c r="B305" s="289"/>
      <c r="C305" s="157" t="s">
        <v>972</v>
      </c>
      <c r="D305" s="286"/>
      <c r="E305" s="286"/>
      <c r="F305" s="286"/>
      <c r="G305" s="286"/>
      <c r="H305" s="286"/>
      <c r="I305" s="155"/>
      <c r="J305" s="156"/>
      <c r="K305" s="247"/>
      <c r="L305" s="287"/>
    </row>
    <row r="306" spans="1:12" x14ac:dyDescent="0.25">
      <c r="A306" s="288"/>
      <c r="B306" s="289"/>
      <c r="C306" s="155" t="s">
        <v>958</v>
      </c>
      <c r="D306" s="286"/>
      <c r="E306" s="286"/>
      <c r="F306" s="286"/>
      <c r="G306" s="286"/>
      <c r="H306" s="286"/>
      <c r="I306" s="155" t="s">
        <v>937</v>
      </c>
      <c r="J306" s="156">
        <v>38</v>
      </c>
      <c r="K306" s="247">
        <v>197000</v>
      </c>
      <c r="L306" s="287"/>
    </row>
    <row r="307" spans="1:12" x14ac:dyDescent="0.25">
      <c r="A307" s="288"/>
      <c r="B307" s="289"/>
      <c r="C307" s="169" t="s">
        <v>973</v>
      </c>
      <c r="D307" s="286"/>
      <c r="E307" s="286"/>
      <c r="F307" s="286"/>
      <c r="G307" s="286"/>
      <c r="H307" s="286"/>
      <c r="I307" s="169" t="s">
        <v>937</v>
      </c>
      <c r="J307" s="156">
        <v>1140</v>
      </c>
      <c r="K307" s="247">
        <v>170000</v>
      </c>
      <c r="L307" s="287"/>
    </row>
    <row r="308" spans="1:12" x14ac:dyDescent="0.25">
      <c r="A308" s="288"/>
      <c r="B308" s="289"/>
      <c r="C308" s="155" t="s">
        <v>974</v>
      </c>
      <c r="D308" s="286"/>
      <c r="E308" s="286"/>
      <c r="F308" s="286"/>
      <c r="G308" s="286"/>
      <c r="H308" s="286"/>
      <c r="I308" s="155" t="s">
        <v>937</v>
      </c>
      <c r="J308" s="156">
        <v>76</v>
      </c>
      <c r="K308" s="247">
        <v>620000</v>
      </c>
      <c r="L308" s="287"/>
    </row>
    <row r="309" spans="1:12" x14ac:dyDescent="0.25">
      <c r="A309" s="288">
        <v>16</v>
      </c>
      <c r="B309" s="289" t="s">
        <v>851</v>
      </c>
      <c r="C309" s="155" t="s">
        <v>932</v>
      </c>
      <c r="D309" s="286" t="s">
        <v>933</v>
      </c>
      <c r="E309" s="286" t="s">
        <v>140</v>
      </c>
      <c r="F309" s="290" t="s">
        <v>985</v>
      </c>
      <c r="G309" s="286" t="s">
        <v>935</v>
      </c>
      <c r="H309" s="286">
        <v>200987824</v>
      </c>
      <c r="I309" s="171" t="s">
        <v>75</v>
      </c>
      <c r="J309" s="158">
        <v>1</v>
      </c>
      <c r="K309" s="246">
        <v>5408885</v>
      </c>
      <c r="L309" s="287">
        <v>5408885</v>
      </c>
    </row>
    <row r="310" spans="1:12" ht="31.5" x14ac:dyDescent="0.25">
      <c r="A310" s="288"/>
      <c r="B310" s="289"/>
      <c r="C310" s="155" t="s">
        <v>936</v>
      </c>
      <c r="D310" s="286"/>
      <c r="E310" s="286"/>
      <c r="F310" s="290"/>
      <c r="G310" s="286"/>
      <c r="H310" s="286"/>
      <c r="I310" s="155" t="s">
        <v>937</v>
      </c>
      <c r="J310" s="156">
        <v>684</v>
      </c>
      <c r="K310" s="247">
        <v>1283000</v>
      </c>
      <c r="L310" s="287"/>
    </row>
    <row r="311" spans="1:12" x14ac:dyDescent="0.25">
      <c r="A311" s="288"/>
      <c r="B311" s="289"/>
      <c r="C311" s="157" t="s">
        <v>938</v>
      </c>
      <c r="D311" s="286"/>
      <c r="E311" s="286"/>
      <c r="F311" s="290"/>
      <c r="G311" s="286"/>
      <c r="H311" s="286"/>
      <c r="I311" s="155"/>
      <c r="J311" s="156"/>
      <c r="K311" s="247"/>
      <c r="L311" s="287"/>
    </row>
    <row r="312" spans="1:12" ht="47.25" x14ac:dyDescent="0.25">
      <c r="A312" s="288"/>
      <c r="B312" s="289"/>
      <c r="C312" s="155" t="s">
        <v>939</v>
      </c>
      <c r="D312" s="286"/>
      <c r="E312" s="286"/>
      <c r="F312" s="290"/>
      <c r="G312" s="286"/>
      <c r="H312" s="286"/>
      <c r="I312" s="155" t="s">
        <v>940</v>
      </c>
      <c r="J312" s="156">
        <v>312</v>
      </c>
      <c r="K312" s="247">
        <v>1027000</v>
      </c>
      <c r="L312" s="287"/>
    </row>
    <row r="313" spans="1:12" ht="47.25" x14ac:dyDescent="0.25">
      <c r="A313" s="288"/>
      <c r="B313" s="289"/>
      <c r="C313" s="155" t="s">
        <v>941</v>
      </c>
      <c r="D313" s="286"/>
      <c r="E313" s="286"/>
      <c r="F313" s="290"/>
      <c r="G313" s="286"/>
      <c r="H313" s="286"/>
      <c r="I313" s="155" t="s">
        <v>940</v>
      </c>
      <c r="J313" s="156">
        <v>600</v>
      </c>
      <c r="K313" s="247">
        <v>1027000</v>
      </c>
      <c r="L313" s="287"/>
    </row>
    <row r="314" spans="1:12" ht="31.5" x14ac:dyDescent="0.25">
      <c r="A314" s="288"/>
      <c r="B314" s="289"/>
      <c r="C314" s="155" t="s">
        <v>942</v>
      </c>
      <c r="D314" s="286"/>
      <c r="E314" s="286"/>
      <c r="F314" s="290"/>
      <c r="G314" s="286"/>
      <c r="H314" s="286"/>
      <c r="I314" s="155" t="s">
        <v>937</v>
      </c>
      <c r="J314" s="156">
        <v>114</v>
      </c>
      <c r="K314" s="247">
        <v>604000</v>
      </c>
      <c r="L314" s="287"/>
    </row>
    <row r="315" spans="1:12" x14ac:dyDescent="0.25">
      <c r="A315" s="288"/>
      <c r="B315" s="289"/>
      <c r="C315" s="155" t="s">
        <v>943</v>
      </c>
      <c r="D315" s="286"/>
      <c r="E315" s="286"/>
      <c r="F315" s="290"/>
      <c r="G315" s="286"/>
      <c r="H315" s="286"/>
      <c r="I315" s="155" t="s">
        <v>937</v>
      </c>
      <c r="J315" s="156">
        <v>228</v>
      </c>
      <c r="K315" s="247">
        <v>198000</v>
      </c>
      <c r="L315" s="287"/>
    </row>
    <row r="316" spans="1:12" x14ac:dyDescent="0.25">
      <c r="A316" s="288"/>
      <c r="B316" s="289"/>
      <c r="C316" s="155" t="s">
        <v>944</v>
      </c>
      <c r="D316" s="286"/>
      <c r="E316" s="286"/>
      <c r="F316" s="290"/>
      <c r="G316" s="286"/>
      <c r="H316" s="286"/>
      <c r="I316" s="155" t="s">
        <v>937</v>
      </c>
      <c r="J316" s="156">
        <v>114</v>
      </c>
      <c r="K316" s="247">
        <v>767000</v>
      </c>
      <c r="L316" s="287"/>
    </row>
    <row r="317" spans="1:12" x14ac:dyDescent="0.25">
      <c r="A317" s="288"/>
      <c r="B317" s="289"/>
      <c r="C317" s="155" t="s">
        <v>945</v>
      </c>
      <c r="D317" s="286"/>
      <c r="E317" s="286"/>
      <c r="F317" s="290"/>
      <c r="G317" s="286"/>
      <c r="H317" s="286"/>
      <c r="I317" s="155" t="s">
        <v>937</v>
      </c>
      <c r="J317" s="156">
        <v>228</v>
      </c>
      <c r="K317" s="247">
        <v>711000</v>
      </c>
      <c r="L317" s="287"/>
    </row>
    <row r="318" spans="1:12" x14ac:dyDescent="0.25">
      <c r="A318" s="288"/>
      <c r="B318" s="289"/>
      <c r="C318" s="155" t="s">
        <v>946</v>
      </c>
      <c r="D318" s="286"/>
      <c r="E318" s="286"/>
      <c r="F318" s="290"/>
      <c r="G318" s="286"/>
      <c r="H318" s="286"/>
      <c r="I318" s="155" t="s">
        <v>937</v>
      </c>
      <c r="J318" s="156">
        <v>114</v>
      </c>
      <c r="K318" s="247">
        <v>458000</v>
      </c>
      <c r="L318" s="287"/>
    </row>
    <row r="319" spans="1:12" x14ac:dyDescent="0.25">
      <c r="A319" s="288"/>
      <c r="B319" s="289"/>
      <c r="C319" s="157" t="s">
        <v>947</v>
      </c>
      <c r="D319" s="286"/>
      <c r="E319" s="286"/>
      <c r="F319" s="290"/>
      <c r="G319" s="286"/>
      <c r="H319" s="286"/>
      <c r="I319" s="155"/>
      <c r="J319" s="156"/>
      <c r="K319" s="247"/>
      <c r="L319" s="287"/>
    </row>
    <row r="320" spans="1:12" x14ac:dyDescent="0.25">
      <c r="A320" s="288"/>
      <c r="B320" s="289"/>
      <c r="C320" s="155" t="s">
        <v>948</v>
      </c>
      <c r="D320" s="286"/>
      <c r="E320" s="286"/>
      <c r="F320" s="290"/>
      <c r="G320" s="286"/>
      <c r="H320" s="286"/>
      <c r="I320" s="155" t="s">
        <v>937</v>
      </c>
      <c r="J320" s="156">
        <v>114</v>
      </c>
      <c r="K320" s="247">
        <v>1070000</v>
      </c>
      <c r="L320" s="287"/>
    </row>
    <row r="321" spans="1:12" x14ac:dyDescent="0.25">
      <c r="A321" s="288"/>
      <c r="B321" s="289"/>
      <c r="C321" s="155" t="s">
        <v>949</v>
      </c>
      <c r="D321" s="286"/>
      <c r="E321" s="286"/>
      <c r="F321" s="290"/>
      <c r="G321" s="286"/>
      <c r="H321" s="286"/>
      <c r="I321" s="155" t="s">
        <v>937</v>
      </c>
      <c r="J321" s="156">
        <v>114</v>
      </c>
      <c r="K321" s="247">
        <v>950000</v>
      </c>
      <c r="L321" s="287"/>
    </row>
    <row r="322" spans="1:12" x14ac:dyDescent="0.25">
      <c r="A322" s="288"/>
      <c r="B322" s="289"/>
      <c r="C322" s="155" t="s">
        <v>950</v>
      </c>
      <c r="D322" s="286"/>
      <c r="E322" s="286"/>
      <c r="F322" s="290"/>
      <c r="G322" s="286"/>
      <c r="H322" s="286"/>
      <c r="I322" s="155" t="s">
        <v>937</v>
      </c>
      <c r="J322" s="156">
        <v>114</v>
      </c>
      <c r="K322" s="247">
        <v>1070000</v>
      </c>
      <c r="L322" s="287"/>
    </row>
    <row r="323" spans="1:12" x14ac:dyDescent="0.25">
      <c r="A323" s="288"/>
      <c r="B323" s="289"/>
      <c r="C323" s="155" t="s">
        <v>951</v>
      </c>
      <c r="D323" s="286"/>
      <c r="E323" s="286"/>
      <c r="F323" s="290"/>
      <c r="G323" s="286"/>
      <c r="H323" s="286"/>
      <c r="I323" s="155" t="s">
        <v>937</v>
      </c>
      <c r="J323" s="156">
        <v>114</v>
      </c>
      <c r="K323" s="247">
        <v>1004000</v>
      </c>
      <c r="L323" s="287"/>
    </row>
    <row r="324" spans="1:12" x14ac:dyDescent="0.25">
      <c r="A324" s="288"/>
      <c r="B324" s="289"/>
      <c r="C324" s="157" t="s">
        <v>952</v>
      </c>
      <c r="D324" s="286"/>
      <c r="E324" s="286"/>
      <c r="F324" s="290"/>
      <c r="G324" s="286"/>
      <c r="H324" s="286"/>
      <c r="I324" s="155"/>
      <c r="J324" s="156"/>
      <c r="K324" s="247"/>
      <c r="L324" s="287"/>
    </row>
    <row r="325" spans="1:12" ht="31.5" x14ac:dyDescent="0.25">
      <c r="A325" s="288"/>
      <c r="B325" s="289"/>
      <c r="C325" s="155" t="s">
        <v>953</v>
      </c>
      <c r="D325" s="286"/>
      <c r="E325" s="286"/>
      <c r="F325" s="290"/>
      <c r="G325" s="286"/>
      <c r="H325" s="286"/>
      <c r="I325" s="155" t="s">
        <v>937</v>
      </c>
      <c r="J325" s="156">
        <v>1170</v>
      </c>
      <c r="K325" s="247">
        <v>558000</v>
      </c>
      <c r="L325" s="287"/>
    </row>
    <row r="326" spans="1:12" ht="31.5" x14ac:dyDescent="0.25">
      <c r="A326" s="288"/>
      <c r="B326" s="289"/>
      <c r="C326" s="155" t="s">
        <v>954</v>
      </c>
      <c r="D326" s="286"/>
      <c r="E326" s="286"/>
      <c r="F326" s="290"/>
      <c r="G326" s="286"/>
      <c r="H326" s="286"/>
      <c r="I326" s="155" t="s">
        <v>937</v>
      </c>
      <c r="J326" s="156">
        <v>1125</v>
      </c>
      <c r="K326" s="247">
        <v>1170000</v>
      </c>
      <c r="L326" s="287"/>
    </row>
    <row r="327" spans="1:12" x14ac:dyDescent="0.25">
      <c r="A327" s="288"/>
      <c r="B327" s="289"/>
      <c r="C327" s="155" t="s">
        <v>955</v>
      </c>
      <c r="D327" s="286"/>
      <c r="E327" s="286"/>
      <c r="F327" s="290"/>
      <c r="G327" s="286"/>
      <c r="H327" s="286"/>
      <c r="I327" s="155" t="s">
        <v>937</v>
      </c>
      <c r="J327" s="156">
        <v>123</v>
      </c>
      <c r="K327" s="247">
        <v>697000</v>
      </c>
      <c r="L327" s="287"/>
    </row>
    <row r="328" spans="1:12" ht="31.5" x14ac:dyDescent="0.25">
      <c r="A328" s="288"/>
      <c r="B328" s="289"/>
      <c r="C328" s="157" t="s">
        <v>956</v>
      </c>
      <c r="D328" s="286"/>
      <c r="E328" s="286"/>
      <c r="F328" s="290"/>
      <c r="G328" s="286"/>
      <c r="H328" s="286"/>
      <c r="I328" s="155"/>
      <c r="J328" s="156"/>
      <c r="K328" s="247"/>
      <c r="L328" s="287"/>
    </row>
    <row r="329" spans="1:12" x14ac:dyDescent="0.25">
      <c r="A329" s="288"/>
      <c r="B329" s="289"/>
      <c r="C329" s="155" t="s">
        <v>957</v>
      </c>
      <c r="D329" s="286"/>
      <c r="E329" s="286"/>
      <c r="F329" s="290"/>
      <c r="G329" s="286"/>
      <c r="H329" s="286"/>
      <c r="I329" s="155" t="s">
        <v>937</v>
      </c>
      <c r="J329" s="156">
        <v>9</v>
      </c>
      <c r="K329" s="247">
        <v>604000</v>
      </c>
      <c r="L329" s="287"/>
    </row>
    <row r="330" spans="1:12" x14ac:dyDescent="0.25">
      <c r="A330" s="288"/>
      <c r="B330" s="289"/>
      <c r="C330" s="155" t="s">
        <v>945</v>
      </c>
      <c r="D330" s="286"/>
      <c r="E330" s="286"/>
      <c r="F330" s="290"/>
      <c r="G330" s="286"/>
      <c r="H330" s="286"/>
      <c r="I330" s="155" t="s">
        <v>937</v>
      </c>
      <c r="J330" s="156">
        <v>9</v>
      </c>
      <c r="K330" s="247">
        <v>711000</v>
      </c>
      <c r="L330" s="287"/>
    </row>
    <row r="331" spans="1:12" x14ac:dyDescent="0.25">
      <c r="A331" s="288"/>
      <c r="B331" s="289"/>
      <c r="C331" s="155" t="s">
        <v>958</v>
      </c>
      <c r="D331" s="286"/>
      <c r="E331" s="286"/>
      <c r="F331" s="290"/>
      <c r="G331" s="286"/>
      <c r="H331" s="286"/>
      <c r="I331" s="155" t="s">
        <v>937</v>
      </c>
      <c r="J331" s="156">
        <v>18</v>
      </c>
      <c r="K331" s="247">
        <v>198000</v>
      </c>
      <c r="L331" s="287"/>
    </row>
    <row r="332" spans="1:12" x14ac:dyDescent="0.25">
      <c r="A332" s="288"/>
      <c r="B332" s="289"/>
      <c r="C332" s="157" t="s">
        <v>959</v>
      </c>
      <c r="D332" s="286"/>
      <c r="E332" s="286"/>
      <c r="F332" s="290"/>
      <c r="G332" s="286"/>
      <c r="H332" s="286"/>
      <c r="I332" s="155"/>
      <c r="J332" s="156"/>
      <c r="K332" s="247">
        <v>0</v>
      </c>
      <c r="L332" s="287"/>
    </row>
    <row r="333" spans="1:12" x14ac:dyDescent="0.25">
      <c r="A333" s="288"/>
      <c r="B333" s="289"/>
      <c r="C333" s="155" t="s">
        <v>960</v>
      </c>
      <c r="D333" s="286"/>
      <c r="E333" s="286"/>
      <c r="F333" s="290"/>
      <c r="G333" s="286"/>
      <c r="H333" s="286"/>
      <c r="I333" s="155" t="s">
        <v>937</v>
      </c>
      <c r="J333" s="156">
        <v>9</v>
      </c>
      <c r="K333" s="247">
        <v>604000</v>
      </c>
      <c r="L333" s="287"/>
    </row>
    <row r="334" spans="1:12" x14ac:dyDescent="0.25">
      <c r="A334" s="288"/>
      <c r="B334" s="289"/>
      <c r="C334" s="155" t="s">
        <v>961</v>
      </c>
      <c r="D334" s="286"/>
      <c r="E334" s="286"/>
      <c r="F334" s="290"/>
      <c r="G334" s="286"/>
      <c r="H334" s="286"/>
      <c r="I334" s="155" t="s">
        <v>937</v>
      </c>
      <c r="J334" s="156">
        <v>18</v>
      </c>
      <c r="K334" s="247">
        <v>198000</v>
      </c>
      <c r="L334" s="287"/>
    </row>
    <row r="335" spans="1:12" ht="47.25" x14ac:dyDescent="0.25">
      <c r="A335" s="288"/>
      <c r="B335" s="289"/>
      <c r="C335" s="155" t="s">
        <v>962</v>
      </c>
      <c r="D335" s="286"/>
      <c r="E335" s="286"/>
      <c r="F335" s="290"/>
      <c r="G335" s="286"/>
      <c r="H335" s="286"/>
      <c r="I335" s="155" t="s">
        <v>937</v>
      </c>
      <c r="J335" s="156">
        <v>9</v>
      </c>
      <c r="K335" s="247">
        <v>683000</v>
      </c>
      <c r="L335" s="287"/>
    </row>
    <row r="336" spans="1:12" ht="47.25" x14ac:dyDescent="0.25">
      <c r="A336" s="288"/>
      <c r="B336" s="289"/>
      <c r="C336" s="155" t="s">
        <v>963</v>
      </c>
      <c r="D336" s="286"/>
      <c r="E336" s="286"/>
      <c r="F336" s="290"/>
      <c r="G336" s="286"/>
      <c r="H336" s="286"/>
      <c r="I336" s="155" t="s">
        <v>937</v>
      </c>
      <c r="J336" s="156">
        <v>9</v>
      </c>
      <c r="K336" s="247">
        <v>827000</v>
      </c>
      <c r="L336" s="287"/>
    </row>
    <row r="337" spans="1:12" x14ac:dyDescent="0.25">
      <c r="A337" s="288"/>
      <c r="B337" s="289"/>
      <c r="C337" s="155" t="s">
        <v>945</v>
      </c>
      <c r="D337" s="286"/>
      <c r="E337" s="286"/>
      <c r="F337" s="290"/>
      <c r="G337" s="286"/>
      <c r="H337" s="286"/>
      <c r="I337" s="155" t="s">
        <v>937</v>
      </c>
      <c r="J337" s="156">
        <v>9</v>
      </c>
      <c r="K337" s="247">
        <v>711000</v>
      </c>
      <c r="L337" s="287"/>
    </row>
    <row r="338" spans="1:12" ht="31.5" x14ac:dyDescent="0.25">
      <c r="A338" s="288"/>
      <c r="B338" s="289"/>
      <c r="C338" s="157" t="s">
        <v>964</v>
      </c>
      <c r="D338" s="286"/>
      <c r="E338" s="286"/>
      <c r="F338" s="290"/>
      <c r="G338" s="286"/>
      <c r="H338" s="286"/>
      <c r="I338" s="155"/>
      <c r="J338" s="156"/>
      <c r="K338" s="247">
        <v>0</v>
      </c>
      <c r="L338" s="287"/>
    </row>
    <row r="339" spans="1:12" x14ac:dyDescent="0.25">
      <c r="A339" s="288"/>
      <c r="B339" s="289"/>
      <c r="C339" s="155" t="s">
        <v>960</v>
      </c>
      <c r="D339" s="286"/>
      <c r="E339" s="286"/>
      <c r="F339" s="290"/>
      <c r="G339" s="286"/>
      <c r="H339" s="286"/>
      <c r="I339" s="155" t="s">
        <v>937</v>
      </c>
      <c r="J339" s="156">
        <v>9</v>
      </c>
      <c r="K339" s="247">
        <v>604000</v>
      </c>
      <c r="L339" s="287"/>
    </row>
    <row r="340" spans="1:12" x14ac:dyDescent="0.25">
      <c r="A340" s="288"/>
      <c r="B340" s="289"/>
      <c r="C340" s="155" t="s">
        <v>958</v>
      </c>
      <c r="D340" s="286"/>
      <c r="E340" s="286"/>
      <c r="F340" s="290"/>
      <c r="G340" s="286"/>
      <c r="H340" s="286"/>
      <c r="I340" s="155" t="s">
        <v>937</v>
      </c>
      <c r="J340" s="156">
        <v>18</v>
      </c>
      <c r="K340" s="247">
        <v>198000</v>
      </c>
      <c r="L340" s="287"/>
    </row>
    <row r="341" spans="1:12" x14ac:dyDescent="0.25">
      <c r="A341" s="288"/>
      <c r="B341" s="289"/>
      <c r="C341" s="155" t="s">
        <v>945</v>
      </c>
      <c r="D341" s="286"/>
      <c r="E341" s="286"/>
      <c r="F341" s="290"/>
      <c r="G341" s="286"/>
      <c r="H341" s="286"/>
      <c r="I341" s="155" t="s">
        <v>937</v>
      </c>
      <c r="J341" s="156">
        <v>9</v>
      </c>
      <c r="K341" s="247">
        <v>711000</v>
      </c>
      <c r="L341" s="287"/>
    </row>
    <row r="342" spans="1:12" x14ac:dyDescent="0.25">
      <c r="A342" s="288"/>
      <c r="B342" s="289"/>
      <c r="C342" s="155" t="s">
        <v>965</v>
      </c>
      <c r="D342" s="286"/>
      <c r="E342" s="286"/>
      <c r="F342" s="290"/>
      <c r="G342" s="286"/>
      <c r="H342" s="286"/>
      <c r="I342" s="155" t="s">
        <v>937</v>
      </c>
      <c r="J342" s="156">
        <v>18</v>
      </c>
      <c r="K342" s="247">
        <v>172000</v>
      </c>
      <c r="L342" s="287"/>
    </row>
    <row r="343" spans="1:12" ht="31.5" x14ac:dyDescent="0.25">
      <c r="A343" s="288"/>
      <c r="B343" s="289"/>
      <c r="C343" s="157" t="s">
        <v>966</v>
      </c>
      <c r="D343" s="286"/>
      <c r="E343" s="286"/>
      <c r="F343" s="290"/>
      <c r="G343" s="286"/>
      <c r="H343" s="286"/>
      <c r="I343" s="155"/>
      <c r="J343" s="156"/>
      <c r="K343" s="247">
        <v>0</v>
      </c>
      <c r="L343" s="287"/>
    </row>
    <row r="344" spans="1:12" x14ac:dyDescent="0.25">
      <c r="A344" s="288"/>
      <c r="B344" s="289"/>
      <c r="C344" s="155" t="s">
        <v>960</v>
      </c>
      <c r="D344" s="286"/>
      <c r="E344" s="286"/>
      <c r="F344" s="290"/>
      <c r="G344" s="286"/>
      <c r="H344" s="286"/>
      <c r="I344" s="155" t="s">
        <v>937</v>
      </c>
      <c r="J344" s="156">
        <v>9</v>
      </c>
      <c r="K344" s="247">
        <v>604000</v>
      </c>
      <c r="L344" s="287"/>
    </row>
    <row r="345" spans="1:12" x14ac:dyDescent="0.25">
      <c r="A345" s="288"/>
      <c r="B345" s="289"/>
      <c r="C345" s="155" t="s">
        <v>958</v>
      </c>
      <c r="D345" s="286"/>
      <c r="E345" s="286"/>
      <c r="F345" s="290"/>
      <c r="G345" s="286"/>
      <c r="H345" s="286"/>
      <c r="I345" s="155" t="s">
        <v>937</v>
      </c>
      <c r="J345" s="156">
        <v>90</v>
      </c>
      <c r="K345" s="247">
        <v>198000</v>
      </c>
      <c r="L345" s="287"/>
    </row>
    <row r="346" spans="1:12" x14ac:dyDescent="0.25">
      <c r="A346" s="288"/>
      <c r="B346" s="289"/>
      <c r="C346" s="155" t="s">
        <v>967</v>
      </c>
      <c r="D346" s="286"/>
      <c r="E346" s="286"/>
      <c r="F346" s="290"/>
      <c r="G346" s="286"/>
      <c r="H346" s="286"/>
      <c r="I346" s="155" t="s">
        <v>937</v>
      </c>
      <c r="J346" s="156">
        <v>18</v>
      </c>
      <c r="K346" s="247">
        <v>711000</v>
      </c>
      <c r="L346" s="287"/>
    </row>
    <row r="347" spans="1:12" x14ac:dyDescent="0.25">
      <c r="A347" s="288"/>
      <c r="B347" s="289"/>
      <c r="C347" s="157" t="s">
        <v>968</v>
      </c>
      <c r="D347" s="286"/>
      <c r="E347" s="286"/>
      <c r="F347" s="290"/>
      <c r="G347" s="286"/>
      <c r="H347" s="286"/>
      <c r="I347" s="155"/>
      <c r="J347" s="156"/>
      <c r="K347" s="247">
        <v>0</v>
      </c>
      <c r="L347" s="287"/>
    </row>
    <row r="348" spans="1:12" x14ac:dyDescent="0.25">
      <c r="A348" s="288"/>
      <c r="B348" s="289"/>
      <c r="C348" s="155" t="s">
        <v>960</v>
      </c>
      <c r="D348" s="286"/>
      <c r="E348" s="286"/>
      <c r="F348" s="290"/>
      <c r="G348" s="286"/>
      <c r="H348" s="286"/>
      <c r="I348" s="155" t="s">
        <v>937</v>
      </c>
      <c r="J348" s="156">
        <v>9</v>
      </c>
      <c r="K348" s="247">
        <v>604000</v>
      </c>
      <c r="L348" s="287"/>
    </row>
    <row r="349" spans="1:12" x14ac:dyDescent="0.25">
      <c r="A349" s="288"/>
      <c r="B349" s="289"/>
      <c r="C349" s="155" t="s">
        <v>958</v>
      </c>
      <c r="D349" s="286"/>
      <c r="E349" s="286"/>
      <c r="F349" s="290"/>
      <c r="G349" s="286"/>
      <c r="H349" s="286"/>
      <c r="I349" s="155" t="s">
        <v>937</v>
      </c>
      <c r="J349" s="156">
        <v>18</v>
      </c>
      <c r="K349" s="247">
        <v>198000</v>
      </c>
      <c r="L349" s="287"/>
    </row>
    <row r="350" spans="1:12" x14ac:dyDescent="0.25">
      <c r="A350" s="288"/>
      <c r="B350" s="289"/>
      <c r="C350" s="155" t="s">
        <v>967</v>
      </c>
      <c r="D350" s="286"/>
      <c r="E350" s="286"/>
      <c r="F350" s="290"/>
      <c r="G350" s="286"/>
      <c r="H350" s="286"/>
      <c r="I350" s="155" t="s">
        <v>937</v>
      </c>
      <c r="J350" s="156">
        <v>9</v>
      </c>
      <c r="K350" s="247">
        <v>711000</v>
      </c>
      <c r="L350" s="287"/>
    </row>
    <row r="351" spans="1:12" x14ac:dyDescent="0.25">
      <c r="A351" s="288"/>
      <c r="B351" s="289"/>
      <c r="C351" s="157" t="s">
        <v>969</v>
      </c>
      <c r="D351" s="286"/>
      <c r="E351" s="286"/>
      <c r="F351" s="290"/>
      <c r="G351" s="286"/>
      <c r="H351" s="286"/>
      <c r="I351" s="155"/>
      <c r="J351" s="156"/>
      <c r="K351" s="247">
        <v>0</v>
      </c>
      <c r="L351" s="287"/>
    </row>
    <row r="352" spans="1:12" ht="47.25" x14ac:dyDescent="0.25">
      <c r="A352" s="288"/>
      <c r="B352" s="289"/>
      <c r="C352" s="155" t="s">
        <v>970</v>
      </c>
      <c r="D352" s="286"/>
      <c r="E352" s="286"/>
      <c r="F352" s="290"/>
      <c r="G352" s="286"/>
      <c r="H352" s="286"/>
      <c r="I352" s="155" t="s">
        <v>940</v>
      </c>
      <c r="J352" s="156">
        <v>125</v>
      </c>
      <c r="K352" s="247">
        <v>1465000</v>
      </c>
      <c r="L352" s="287"/>
    </row>
    <row r="353" spans="1:12" ht="47.25" x14ac:dyDescent="0.25">
      <c r="A353" s="288"/>
      <c r="B353" s="289"/>
      <c r="C353" s="155" t="s">
        <v>971</v>
      </c>
      <c r="D353" s="286"/>
      <c r="E353" s="286"/>
      <c r="F353" s="290"/>
      <c r="G353" s="286"/>
      <c r="H353" s="286"/>
      <c r="I353" s="155" t="s">
        <v>940</v>
      </c>
      <c r="J353" s="156">
        <v>165</v>
      </c>
      <c r="K353" s="247">
        <v>1465000</v>
      </c>
      <c r="L353" s="287"/>
    </row>
    <row r="354" spans="1:12" x14ac:dyDescent="0.25">
      <c r="A354" s="288"/>
      <c r="B354" s="289"/>
      <c r="C354" s="157" t="s">
        <v>972</v>
      </c>
      <c r="D354" s="286"/>
      <c r="E354" s="286"/>
      <c r="F354" s="290"/>
      <c r="G354" s="286"/>
      <c r="H354" s="286"/>
      <c r="I354" s="155"/>
      <c r="J354" s="156"/>
      <c r="K354" s="247">
        <v>0</v>
      </c>
      <c r="L354" s="287"/>
    </row>
    <row r="355" spans="1:12" x14ac:dyDescent="0.25">
      <c r="A355" s="288"/>
      <c r="B355" s="289"/>
      <c r="C355" s="155" t="s">
        <v>958</v>
      </c>
      <c r="D355" s="286"/>
      <c r="E355" s="286"/>
      <c r="F355" s="290"/>
      <c r="G355" s="286"/>
      <c r="H355" s="286"/>
      <c r="I355" s="155" t="s">
        <v>937</v>
      </c>
      <c r="J355" s="156">
        <v>18</v>
      </c>
      <c r="K355" s="247">
        <v>198000</v>
      </c>
      <c r="L355" s="287"/>
    </row>
    <row r="356" spans="1:12" x14ac:dyDescent="0.25">
      <c r="A356" s="288"/>
      <c r="B356" s="289"/>
      <c r="C356" s="169" t="s">
        <v>973</v>
      </c>
      <c r="D356" s="286"/>
      <c r="E356" s="286"/>
      <c r="F356" s="290"/>
      <c r="G356" s="286"/>
      <c r="H356" s="286"/>
      <c r="I356" s="169" t="s">
        <v>937</v>
      </c>
      <c r="J356" s="156">
        <v>540</v>
      </c>
      <c r="K356" s="247">
        <v>172000</v>
      </c>
      <c r="L356" s="287"/>
    </row>
    <row r="357" spans="1:12" x14ac:dyDescent="0.25">
      <c r="A357" s="288"/>
      <c r="B357" s="289"/>
      <c r="C357" s="155" t="s">
        <v>974</v>
      </c>
      <c r="D357" s="286"/>
      <c r="E357" s="286"/>
      <c r="F357" s="290"/>
      <c r="G357" s="286"/>
      <c r="H357" s="286"/>
      <c r="I357" s="155" t="s">
        <v>937</v>
      </c>
      <c r="J357" s="156">
        <v>36</v>
      </c>
      <c r="K357" s="247">
        <v>604000</v>
      </c>
      <c r="L357" s="287"/>
    </row>
    <row r="358" spans="1:12" x14ac:dyDescent="0.25">
      <c r="A358" s="288">
        <v>17</v>
      </c>
      <c r="B358" s="289" t="s">
        <v>851</v>
      </c>
      <c r="C358" s="155" t="s">
        <v>986</v>
      </c>
      <c r="D358" s="286" t="s">
        <v>933</v>
      </c>
      <c r="E358" s="286" t="s">
        <v>140</v>
      </c>
      <c r="F358" s="290" t="s">
        <v>987</v>
      </c>
      <c r="G358" s="291" t="s">
        <v>988</v>
      </c>
      <c r="H358" s="286">
        <v>302306462</v>
      </c>
      <c r="I358" s="155" t="s">
        <v>937</v>
      </c>
      <c r="J358" s="156">
        <v>3408</v>
      </c>
      <c r="K358" s="247">
        <v>348000</v>
      </c>
      <c r="L358" s="287">
        <v>6019380</v>
      </c>
    </row>
    <row r="359" spans="1:12" x14ac:dyDescent="0.25">
      <c r="A359" s="288"/>
      <c r="B359" s="289"/>
      <c r="C359" s="155" t="s">
        <v>989</v>
      </c>
      <c r="D359" s="286"/>
      <c r="E359" s="286"/>
      <c r="F359" s="290"/>
      <c r="G359" s="291"/>
      <c r="H359" s="286"/>
      <c r="I359" s="155" t="s">
        <v>940</v>
      </c>
      <c r="J359" s="156">
        <v>12780</v>
      </c>
      <c r="K359" s="247">
        <v>174000</v>
      </c>
      <c r="L359" s="287"/>
    </row>
    <row r="360" spans="1:12" x14ac:dyDescent="0.25">
      <c r="A360" s="288"/>
      <c r="B360" s="289"/>
      <c r="C360" s="155" t="s">
        <v>990</v>
      </c>
      <c r="D360" s="286"/>
      <c r="E360" s="286"/>
      <c r="F360" s="290"/>
      <c r="G360" s="291"/>
      <c r="H360" s="286"/>
      <c r="I360" s="155" t="s">
        <v>940</v>
      </c>
      <c r="J360" s="156">
        <v>426</v>
      </c>
      <c r="K360" s="247">
        <v>640000</v>
      </c>
      <c r="L360" s="287"/>
    </row>
    <row r="361" spans="1:12" x14ac:dyDescent="0.25">
      <c r="A361" s="288"/>
      <c r="B361" s="289"/>
      <c r="C361" s="155" t="s">
        <v>943</v>
      </c>
      <c r="D361" s="286"/>
      <c r="E361" s="286"/>
      <c r="F361" s="290"/>
      <c r="G361" s="291"/>
      <c r="H361" s="286"/>
      <c r="I361" s="155" t="s">
        <v>937</v>
      </c>
      <c r="J361" s="156">
        <v>852</v>
      </c>
      <c r="K361" s="247">
        <v>210000</v>
      </c>
      <c r="L361" s="287"/>
    </row>
    <row r="362" spans="1:12" x14ac:dyDescent="0.25">
      <c r="A362" s="288"/>
      <c r="B362" s="289"/>
      <c r="C362" s="155" t="s">
        <v>945</v>
      </c>
      <c r="D362" s="286"/>
      <c r="E362" s="286"/>
      <c r="F362" s="290"/>
      <c r="G362" s="291"/>
      <c r="H362" s="286"/>
      <c r="I362" s="155" t="s">
        <v>937</v>
      </c>
      <c r="J362" s="156">
        <v>426</v>
      </c>
      <c r="K362" s="247">
        <v>758000</v>
      </c>
      <c r="L362" s="287"/>
    </row>
    <row r="363" spans="1:12" ht="47.25" x14ac:dyDescent="0.25">
      <c r="A363" s="288"/>
      <c r="B363" s="289"/>
      <c r="C363" s="155" t="s">
        <v>963</v>
      </c>
      <c r="D363" s="286"/>
      <c r="E363" s="286"/>
      <c r="F363" s="290"/>
      <c r="G363" s="291"/>
      <c r="H363" s="286"/>
      <c r="I363" s="155" t="s">
        <v>937</v>
      </c>
      <c r="J363" s="156">
        <v>1704</v>
      </c>
      <c r="K363" s="247">
        <v>871000</v>
      </c>
      <c r="L363" s="287"/>
    </row>
    <row r="364" spans="1:12" x14ac:dyDescent="0.25">
      <c r="A364" s="288"/>
      <c r="B364" s="289"/>
      <c r="C364" s="155" t="s">
        <v>991</v>
      </c>
      <c r="D364" s="286"/>
      <c r="E364" s="286"/>
      <c r="F364" s="290"/>
      <c r="G364" s="291"/>
      <c r="H364" s="286"/>
      <c r="I364" s="155" t="s">
        <v>937</v>
      </c>
      <c r="J364" s="156">
        <v>426</v>
      </c>
      <c r="K364" s="247">
        <v>480000</v>
      </c>
      <c r="L364" s="287"/>
    </row>
    <row r="365" spans="1:12" x14ac:dyDescent="0.25">
      <c r="A365" s="288"/>
      <c r="B365" s="289"/>
      <c r="C365" s="155" t="s">
        <v>992</v>
      </c>
      <c r="D365" s="286"/>
      <c r="E365" s="286"/>
      <c r="F365" s="290"/>
      <c r="G365" s="291"/>
      <c r="H365" s="286"/>
      <c r="I365" s="155" t="s">
        <v>937</v>
      </c>
      <c r="J365" s="156">
        <v>852</v>
      </c>
      <c r="K365" s="247">
        <v>172000</v>
      </c>
      <c r="L365" s="287"/>
    </row>
    <row r="366" spans="1:12" x14ac:dyDescent="0.25">
      <c r="A366" s="288">
        <v>18</v>
      </c>
      <c r="B366" s="289" t="s">
        <v>851</v>
      </c>
      <c r="C366" s="155" t="s">
        <v>986</v>
      </c>
      <c r="D366" s="286" t="s">
        <v>933</v>
      </c>
      <c r="E366" s="286" t="s">
        <v>140</v>
      </c>
      <c r="F366" s="290" t="s">
        <v>993</v>
      </c>
      <c r="G366" s="291" t="s">
        <v>984</v>
      </c>
      <c r="H366" s="286">
        <v>302860242</v>
      </c>
      <c r="I366" s="155" t="s">
        <v>937</v>
      </c>
      <c r="J366" s="156">
        <v>1264</v>
      </c>
      <c r="K366" s="247">
        <v>335000</v>
      </c>
      <c r="L366" s="287">
        <v>2138688</v>
      </c>
    </row>
    <row r="367" spans="1:12" x14ac:dyDescent="0.25">
      <c r="A367" s="288"/>
      <c r="B367" s="289"/>
      <c r="C367" s="155" t="s">
        <v>989</v>
      </c>
      <c r="D367" s="286"/>
      <c r="E367" s="286"/>
      <c r="F367" s="290"/>
      <c r="G367" s="291"/>
      <c r="H367" s="286"/>
      <c r="I367" s="155" t="s">
        <v>940</v>
      </c>
      <c r="J367" s="156">
        <v>4740</v>
      </c>
      <c r="K367" s="247">
        <v>170000</v>
      </c>
      <c r="L367" s="287"/>
    </row>
    <row r="368" spans="1:12" x14ac:dyDescent="0.25">
      <c r="A368" s="288"/>
      <c r="B368" s="289"/>
      <c r="C368" s="155" t="s">
        <v>990</v>
      </c>
      <c r="D368" s="286"/>
      <c r="E368" s="286"/>
      <c r="F368" s="290"/>
      <c r="G368" s="291"/>
      <c r="H368" s="286"/>
      <c r="I368" s="155" t="s">
        <v>940</v>
      </c>
      <c r="J368" s="156">
        <v>158</v>
      </c>
      <c r="K368" s="247">
        <v>598000</v>
      </c>
      <c r="L368" s="287"/>
    </row>
    <row r="369" spans="1:12" x14ac:dyDescent="0.25">
      <c r="A369" s="288"/>
      <c r="B369" s="289"/>
      <c r="C369" s="155" t="s">
        <v>943</v>
      </c>
      <c r="D369" s="286"/>
      <c r="E369" s="286"/>
      <c r="F369" s="290"/>
      <c r="G369" s="291"/>
      <c r="H369" s="286"/>
      <c r="I369" s="155" t="s">
        <v>937</v>
      </c>
      <c r="J369" s="156">
        <v>316</v>
      </c>
      <c r="K369" s="247">
        <v>197000</v>
      </c>
      <c r="L369" s="287"/>
    </row>
    <row r="370" spans="1:12" x14ac:dyDescent="0.25">
      <c r="A370" s="288"/>
      <c r="B370" s="289"/>
      <c r="C370" s="155" t="s">
        <v>945</v>
      </c>
      <c r="D370" s="286"/>
      <c r="E370" s="286"/>
      <c r="F370" s="290"/>
      <c r="G370" s="291"/>
      <c r="H370" s="286"/>
      <c r="I370" s="155" t="s">
        <v>937</v>
      </c>
      <c r="J370" s="156">
        <v>158</v>
      </c>
      <c r="K370" s="247">
        <v>703000</v>
      </c>
      <c r="L370" s="287"/>
    </row>
    <row r="371" spans="1:12" ht="47.25" x14ac:dyDescent="0.25">
      <c r="A371" s="288"/>
      <c r="B371" s="289"/>
      <c r="C371" s="155" t="s">
        <v>963</v>
      </c>
      <c r="D371" s="286"/>
      <c r="E371" s="286"/>
      <c r="F371" s="290"/>
      <c r="G371" s="291"/>
      <c r="H371" s="286"/>
      <c r="I371" s="155" t="s">
        <v>937</v>
      </c>
      <c r="J371" s="156">
        <v>632</v>
      </c>
      <c r="K371" s="247">
        <v>818000</v>
      </c>
      <c r="L371" s="287"/>
    </row>
    <row r="372" spans="1:12" x14ac:dyDescent="0.25">
      <c r="A372" s="288"/>
      <c r="B372" s="289"/>
      <c r="C372" s="155" t="s">
        <v>991</v>
      </c>
      <c r="D372" s="286"/>
      <c r="E372" s="286"/>
      <c r="F372" s="290"/>
      <c r="G372" s="291"/>
      <c r="H372" s="286"/>
      <c r="I372" s="155" t="s">
        <v>937</v>
      </c>
      <c r="J372" s="156">
        <v>158</v>
      </c>
      <c r="K372" s="247">
        <v>455000</v>
      </c>
      <c r="L372" s="287"/>
    </row>
    <row r="373" spans="1:12" x14ac:dyDescent="0.25">
      <c r="A373" s="288"/>
      <c r="B373" s="289"/>
      <c r="C373" s="155" t="s">
        <v>992</v>
      </c>
      <c r="D373" s="286"/>
      <c r="E373" s="286"/>
      <c r="F373" s="290"/>
      <c r="G373" s="291"/>
      <c r="H373" s="286"/>
      <c r="I373" s="155" t="s">
        <v>937</v>
      </c>
      <c r="J373" s="156">
        <v>316</v>
      </c>
      <c r="K373" s="247">
        <v>167000</v>
      </c>
      <c r="L373" s="287"/>
    </row>
    <row r="374" spans="1:12" x14ac:dyDescent="0.25">
      <c r="A374" s="288">
        <v>19</v>
      </c>
      <c r="B374" s="289" t="s">
        <v>851</v>
      </c>
      <c r="C374" s="155" t="s">
        <v>986</v>
      </c>
      <c r="D374" s="286" t="s">
        <v>933</v>
      </c>
      <c r="E374" s="286" t="s">
        <v>140</v>
      </c>
      <c r="F374" s="290" t="s">
        <v>994</v>
      </c>
      <c r="G374" s="291" t="s">
        <v>995</v>
      </c>
      <c r="H374" s="286">
        <v>301328199</v>
      </c>
      <c r="I374" s="155" t="s">
        <v>937</v>
      </c>
      <c r="J374" s="156">
        <v>1864</v>
      </c>
      <c r="K374" s="247">
        <v>340000</v>
      </c>
      <c r="L374" s="287">
        <v>3160645</v>
      </c>
    </row>
    <row r="375" spans="1:12" x14ac:dyDescent="0.25">
      <c r="A375" s="288"/>
      <c r="B375" s="289"/>
      <c r="C375" s="155" t="s">
        <v>989</v>
      </c>
      <c r="D375" s="286"/>
      <c r="E375" s="286"/>
      <c r="F375" s="290"/>
      <c r="G375" s="291"/>
      <c r="H375" s="286"/>
      <c r="I375" s="155" t="s">
        <v>940</v>
      </c>
      <c r="J375" s="156">
        <v>6990</v>
      </c>
      <c r="K375" s="247">
        <v>160000</v>
      </c>
      <c r="L375" s="287"/>
    </row>
    <row r="376" spans="1:12" x14ac:dyDescent="0.25">
      <c r="A376" s="288"/>
      <c r="B376" s="289"/>
      <c r="C376" s="155" t="s">
        <v>990</v>
      </c>
      <c r="D376" s="286"/>
      <c r="E376" s="286"/>
      <c r="F376" s="290"/>
      <c r="G376" s="291"/>
      <c r="H376" s="286"/>
      <c r="I376" s="155" t="s">
        <v>940</v>
      </c>
      <c r="J376" s="156">
        <v>233</v>
      </c>
      <c r="K376" s="247">
        <v>641000</v>
      </c>
      <c r="L376" s="287"/>
    </row>
    <row r="377" spans="1:12" x14ac:dyDescent="0.25">
      <c r="A377" s="288"/>
      <c r="B377" s="289"/>
      <c r="C377" s="155" t="s">
        <v>943</v>
      </c>
      <c r="D377" s="286"/>
      <c r="E377" s="286"/>
      <c r="F377" s="290"/>
      <c r="G377" s="291"/>
      <c r="H377" s="286"/>
      <c r="I377" s="155" t="s">
        <v>937</v>
      </c>
      <c r="J377" s="156">
        <v>466</v>
      </c>
      <c r="K377" s="247">
        <v>210000</v>
      </c>
      <c r="L377" s="287"/>
    </row>
    <row r="378" spans="1:12" x14ac:dyDescent="0.25">
      <c r="A378" s="288"/>
      <c r="B378" s="289"/>
      <c r="C378" s="155" t="s">
        <v>945</v>
      </c>
      <c r="D378" s="286"/>
      <c r="E378" s="286"/>
      <c r="F378" s="290"/>
      <c r="G378" s="291"/>
      <c r="H378" s="286"/>
      <c r="I378" s="155" t="s">
        <v>937</v>
      </c>
      <c r="J378" s="156">
        <v>233</v>
      </c>
      <c r="K378" s="247">
        <v>752000</v>
      </c>
      <c r="L378" s="287"/>
    </row>
    <row r="379" spans="1:12" ht="47.25" x14ac:dyDescent="0.25">
      <c r="A379" s="288"/>
      <c r="B379" s="289"/>
      <c r="C379" s="155" t="s">
        <v>963</v>
      </c>
      <c r="D379" s="286"/>
      <c r="E379" s="286"/>
      <c r="F379" s="290"/>
      <c r="G379" s="291"/>
      <c r="H379" s="286"/>
      <c r="I379" s="155" t="s">
        <v>937</v>
      </c>
      <c r="J379" s="156">
        <v>932</v>
      </c>
      <c r="K379" s="247">
        <v>852000</v>
      </c>
      <c r="L379" s="287"/>
    </row>
    <row r="380" spans="1:12" x14ac:dyDescent="0.25">
      <c r="A380" s="288"/>
      <c r="B380" s="289"/>
      <c r="C380" s="155" t="s">
        <v>991</v>
      </c>
      <c r="D380" s="286"/>
      <c r="E380" s="286"/>
      <c r="F380" s="290"/>
      <c r="G380" s="291"/>
      <c r="H380" s="286"/>
      <c r="I380" s="155" t="s">
        <v>937</v>
      </c>
      <c r="J380" s="156">
        <v>233</v>
      </c>
      <c r="K380" s="247">
        <v>480000</v>
      </c>
      <c r="L380" s="287"/>
    </row>
    <row r="381" spans="1:12" x14ac:dyDescent="0.25">
      <c r="A381" s="288"/>
      <c r="B381" s="289"/>
      <c r="C381" s="155" t="s">
        <v>992</v>
      </c>
      <c r="D381" s="286"/>
      <c r="E381" s="286"/>
      <c r="F381" s="290"/>
      <c r="G381" s="291"/>
      <c r="H381" s="286"/>
      <c r="I381" s="155" t="s">
        <v>937</v>
      </c>
      <c r="J381" s="156">
        <v>466</v>
      </c>
      <c r="K381" s="247">
        <v>172000</v>
      </c>
      <c r="L381" s="287"/>
    </row>
    <row r="382" spans="1:12" x14ac:dyDescent="0.25">
      <c r="A382" s="288">
        <v>20</v>
      </c>
      <c r="B382" s="289" t="s">
        <v>851</v>
      </c>
      <c r="C382" s="155" t="s">
        <v>986</v>
      </c>
      <c r="D382" s="286" t="s">
        <v>933</v>
      </c>
      <c r="E382" s="286" t="s">
        <v>140</v>
      </c>
      <c r="F382" s="290" t="s">
        <v>996</v>
      </c>
      <c r="G382" s="291" t="s">
        <v>997</v>
      </c>
      <c r="H382" s="286">
        <v>303461746</v>
      </c>
      <c r="I382" s="155" t="s">
        <v>937</v>
      </c>
      <c r="J382" s="156">
        <v>3072</v>
      </c>
      <c r="K382" s="247">
        <v>338500</v>
      </c>
      <c r="L382" s="287">
        <v>5245824</v>
      </c>
    </row>
    <row r="383" spans="1:12" x14ac:dyDescent="0.25">
      <c r="A383" s="288"/>
      <c r="B383" s="289"/>
      <c r="C383" s="155" t="s">
        <v>989</v>
      </c>
      <c r="D383" s="286"/>
      <c r="E383" s="286"/>
      <c r="F383" s="290"/>
      <c r="G383" s="291"/>
      <c r="H383" s="286"/>
      <c r="I383" s="155" t="s">
        <v>940</v>
      </c>
      <c r="J383" s="156">
        <v>11520</v>
      </c>
      <c r="K383" s="247">
        <v>171500</v>
      </c>
      <c r="L383" s="287"/>
    </row>
    <row r="384" spans="1:12" x14ac:dyDescent="0.25">
      <c r="A384" s="288"/>
      <c r="B384" s="289"/>
      <c r="C384" s="155" t="s">
        <v>990</v>
      </c>
      <c r="D384" s="286"/>
      <c r="E384" s="286"/>
      <c r="F384" s="290"/>
      <c r="G384" s="291"/>
      <c r="H384" s="286"/>
      <c r="I384" s="155" t="s">
        <v>940</v>
      </c>
      <c r="J384" s="156">
        <v>384</v>
      </c>
      <c r="K384" s="247">
        <v>603000</v>
      </c>
      <c r="L384" s="287"/>
    </row>
    <row r="385" spans="1:12" x14ac:dyDescent="0.25">
      <c r="A385" s="288"/>
      <c r="B385" s="289"/>
      <c r="C385" s="155" t="s">
        <v>943</v>
      </c>
      <c r="D385" s="286"/>
      <c r="E385" s="286"/>
      <c r="F385" s="290"/>
      <c r="G385" s="291"/>
      <c r="H385" s="286"/>
      <c r="I385" s="155" t="s">
        <v>937</v>
      </c>
      <c r="J385" s="156">
        <v>768</v>
      </c>
      <c r="K385" s="247">
        <v>199000</v>
      </c>
      <c r="L385" s="287"/>
    </row>
    <row r="386" spans="1:12" x14ac:dyDescent="0.25">
      <c r="A386" s="288"/>
      <c r="B386" s="289"/>
      <c r="C386" s="155" t="s">
        <v>945</v>
      </c>
      <c r="D386" s="286"/>
      <c r="E386" s="286"/>
      <c r="F386" s="290"/>
      <c r="G386" s="291"/>
      <c r="H386" s="286"/>
      <c r="I386" s="155" t="s">
        <v>937</v>
      </c>
      <c r="J386" s="156">
        <v>384</v>
      </c>
      <c r="K386" s="247">
        <v>710000</v>
      </c>
      <c r="L386" s="287"/>
    </row>
    <row r="387" spans="1:12" ht="47.25" x14ac:dyDescent="0.25">
      <c r="A387" s="288"/>
      <c r="B387" s="289"/>
      <c r="C387" s="155" t="s">
        <v>963</v>
      </c>
      <c r="D387" s="286"/>
      <c r="E387" s="286"/>
      <c r="F387" s="290"/>
      <c r="G387" s="291"/>
      <c r="H387" s="286"/>
      <c r="I387" s="155" t="s">
        <v>937</v>
      </c>
      <c r="J387" s="156">
        <v>1536</v>
      </c>
      <c r="K387" s="247">
        <v>825500</v>
      </c>
      <c r="L387" s="287"/>
    </row>
    <row r="388" spans="1:12" x14ac:dyDescent="0.25">
      <c r="A388" s="288"/>
      <c r="B388" s="289"/>
      <c r="C388" s="155" t="s">
        <v>991</v>
      </c>
      <c r="D388" s="286"/>
      <c r="E388" s="286"/>
      <c r="F388" s="290"/>
      <c r="G388" s="291"/>
      <c r="H388" s="286"/>
      <c r="I388" s="155" t="s">
        <v>937</v>
      </c>
      <c r="J388" s="156">
        <v>384</v>
      </c>
      <c r="K388" s="247">
        <v>459000</v>
      </c>
      <c r="L388" s="287"/>
    </row>
    <row r="389" spans="1:12" x14ac:dyDescent="0.25">
      <c r="A389" s="288"/>
      <c r="B389" s="289"/>
      <c r="C389" s="155" t="s">
        <v>992</v>
      </c>
      <c r="D389" s="286"/>
      <c r="E389" s="286"/>
      <c r="F389" s="290"/>
      <c r="G389" s="291"/>
      <c r="H389" s="286"/>
      <c r="I389" s="155" t="s">
        <v>937</v>
      </c>
      <c r="J389" s="156">
        <v>768</v>
      </c>
      <c r="K389" s="247">
        <v>168000</v>
      </c>
      <c r="L389" s="287"/>
    </row>
    <row r="390" spans="1:12" x14ac:dyDescent="0.25">
      <c r="A390" s="288">
        <v>21</v>
      </c>
      <c r="B390" s="289" t="s">
        <v>851</v>
      </c>
      <c r="C390" s="155" t="s">
        <v>986</v>
      </c>
      <c r="D390" s="286" t="s">
        <v>933</v>
      </c>
      <c r="E390" s="286" t="s">
        <v>140</v>
      </c>
      <c r="F390" s="290" t="s">
        <v>998</v>
      </c>
      <c r="G390" s="291" t="s">
        <v>984</v>
      </c>
      <c r="H390" s="286">
        <v>302860242</v>
      </c>
      <c r="I390" s="172" t="s">
        <v>937</v>
      </c>
      <c r="J390" s="248">
        <v>2096</v>
      </c>
      <c r="K390" s="247">
        <v>335000</v>
      </c>
      <c r="L390" s="287">
        <v>3546432</v>
      </c>
    </row>
    <row r="391" spans="1:12" x14ac:dyDescent="0.25">
      <c r="A391" s="288"/>
      <c r="B391" s="289"/>
      <c r="C391" s="155" t="s">
        <v>989</v>
      </c>
      <c r="D391" s="286"/>
      <c r="E391" s="286"/>
      <c r="F391" s="290"/>
      <c r="G391" s="291"/>
      <c r="H391" s="286"/>
      <c r="I391" s="172" t="s">
        <v>940</v>
      </c>
      <c r="J391" s="248">
        <v>7860</v>
      </c>
      <c r="K391" s="247">
        <v>170000</v>
      </c>
      <c r="L391" s="287"/>
    </row>
    <row r="392" spans="1:12" x14ac:dyDescent="0.25">
      <c r="A392" s="288"/>
      <c r="B392" s="289"/>
      <c r="C392" s="155" t="s">
        <v>990</v>
      </c>
      <c r="D392" s="286"/>
      <c r="E392" s="286"/>
      <c r="F392" s="290"/>
      <c r="G392" s="291"/>
      <c r="H392" s="286"/>
      <c r="I392" s="172" t="s">
        <v>940</v>
      </c>
      <c r="J392" s="248">
        <v>262</v>
      </c>
      <c r="K392" s="247">
        <v>598000</v>
      </c>
      <c r="L392" s="287"/>
    </row>
    <row r="393" spans="1:12" x14ac:dyDescent="0.25">
      <c r="A393" s="288"/>
      <c r="B393" s="289"/>
      <c r="C393" s="155" t="s">
        <v>943</v>
      </c>
      <c r="D393" s="286"/>
      <c r="E393" s="286"/>
      <c r="F393" s="290"/>
      <c r="G393" s="291"/>
      <c r="H393" s="286"/>
      <c r="I393" s="172" t="s">
        <v>937</v>
      </c>
      <c r="J393" s="248">
        <v>524</v>
      </c>
      <c r="K393" s="247">
        <v>197000</v>
      </c>
      <c r="L393" s="287"/>
    </row>
    <row r="394" spans="1:12" x14ac:dyDescent="0.25">
      <c r="A394" s="288"/>
      <c r="B394" s="289"/>
      <c r="C394" s="155" t="s">
        <v>945</v>
      </c>
      <c r="D394" s="286"/>
      <c r="E394" s="286"/>
      <c r="F394" s="290"/>
      <c r="G394" s="291"/>
      <c r="H394" s="286"/>
      <c r="I394" s="172" t="s">
        <v>937</v>
      </c>
      <c r="J394" s="248">
        <v>262</v>
      </c>
      <c r="K394" s="247">
        <v>703000</v>
      </c>
      <c r="L394" s="287"/>
    </row>
    <row r="395" spans="1:12" ht="47.25" x14ac:dyDescent="0.25">
      <c r="A395" s="288"/>
      <c r="B395" s="289"/>
      <c r="C395" s="155" t="s">
        <v>963</v>
      </c>
      <c r="D395" s="286"/>
      <c r="E395" s="286"/>
      <c r="F395" s="290"/>
      <c r="G395" s="291"/>
      <c r="H395" s="286"/>
      <c r="I395" s="172" t="s">
        <v>937</v>
      </c>
      <c r="J395" s="248">
        <v>1048</v>
      </c>
      <c r="K395" s="247">
        <v>818000</v>
      </c>
      <c r="L395" s="287"/>
    </row>
    <row r="396" spans="1:12" x14ac:dyDescent="0.25">
      <c r="A396" s="288"/>
      <c r="B396" s="289"/>
      <c r="C396" s="155" t="s">
        <v>991</v>
      </c>
      <c r="D396" s="286"/>
      <c r="E396" s="286"/>
      <c r="F396" s="290"/>
      <c r="G396" s="291"/>
      <c r="H396" s="286"/>
      <c r="I396" s="172" t="s">
        <v>937</v>
      </c>
      <c r="J396" s="248">
        <v>262</v>
      </c>
      <c r="K396" s="247">
        <v>455000</v>
      </c>
      <c r="L396" s="287"/>
    </row>
    <row r="397" spans="1:12" x14ac:dyDescent="0.25">
      <c r="A397" s="288"/>
      <c r="B397" s="289"/>
      <c r="C397" s="155" t="s">
        <v>992</v>
      </c>
      <c r="D397" s="286"/>
      <c r="E397" s="286"/>
      <c r="F397" s="290"/>
      <c r="G397" s="291"/>
      <c r="H397" s="286"/>
      <c r="I397" s="172" t="s">
        <v>937</v>
      </c>
      <c r="J397" s="248">
        <v>524</v>
      </c>
      <c r="K397" s="247">
        <v>167000</v>
      </c>
      <c r="L397" s="287"/>
    </row>
    <row r="398" spans="1:12" x14ac:dyDescent="0.25">
      <c r="A398" s="288">
        <v>22</v>
      </c>
      <c r="B398" s="289" t="s">
        <v>851</v>
      </c>
      <c r="C398" s="155" t="s">
        <v>986</v>
      </c>
      <c r="D398" s="286" t="s">
        <v>933</v>
      </c>
      <c r="E398" s="286" t="s">
        <v>140</v>
      </c>
      <c r="F398" s="290" t="s">
        <v>999</v>
      </c>
      <c r="G398" s="285" t="s">
        <v>1000</v>
      </c>
      <c r="H398" s="286">
        <v>204784773</v>
      </c>
      <c r="I398" s="155" t="s">
        <v>937</v>
      </c>
      <c r="J398" s="156">
        <v>1704</v>
      </c>
      <c r="K398" s="247">
        <v>348000</v>
      </c>
      <c r="L398" s="287">
        <v>2894670</v>
      </c>
    </row>
    <row r="399" spans="1:12" x14ac:dyDescent="0.25">
      <c r="A399" s="288"/>
      <c r="B399" s="289"/>
      <c r="C399" s="155" t="s">
        <v>989</v>
      </c>
      <c r="D399" s="286"/>
      <c r="E399" s="286"/>
      <c r="F399" s="290"/>
      <c r="G399" s="285"/>
      <c r="H399" s="286"/>
      <c r="I399" s="155" t="s">
        <v>940</v>
      </c>
      <c r="J399" s="156">
        <v>6390</v>
      </c>
      <c r="K399" s="247">
        <v>156000</v>
      </c>
      <c r="L399" s="287"/>
    </row>
    <row r="400" spans="1:12" x14ac:dyDescent="0.25">
      <c r="A400" s="288"/>
      <c r="B400" s="289"/>
      <c r="C400" s="155" t="s">
        <v>990</v>
      </c>
      <c r="D400" s="286"/>
      <c r="E400" s="286"/>
      <c r="F400" s="290"/>
      <c r="G400" s="285"/>
      <c r="H400" s="286"/>
      <c r="I400" s="155" t="s">
        <v>940</v>
      </c>
      <c r="J400" s="156">
        <v>213</v>
      </c>
      <c r="K400" s="247">
        <v>640000</v>
      </c>
      <c r="L400" s="287"/>
    </row>
    <row r="401" spans="1:12" x14ac:dyDescent="0.25">
      <c r="A401" s="288"/>
      <c r="B401" s="289"/>
      <c r="C401" s="155" t="s">
        <v>943</v>
      </c>
      <c r="D401" s="286"/>
      <c r="E401" s="286"/>
      <c r="F401" s="290"/>
      <c r="G401" s="285"/>
      <c r="H401" s="286"/>
      <c r="I401" s="155" t="s">
        <v>937</v>
      </c>
      <c r="J401" s="156">
        <v>426</v>
      </c>
      <c r="K401" s="247">
        <v>210000</v>
      </c>
      <c r="L401" s="287"/>
    </row>
    <row r="402" spans="1:12" x14ac:dyDescent="0.25">
      <c r="A402" s="288"/>
      <c r="B402" s="289"/>
      <c r="C402" s="155" t="s">
        <v>945</v>
      </c>
      <c r="D402" s="286"/>
      <c r="E402" s="286"/>
      <c r="F402" s="290"/>
      <c r="G402" s="285"/>
      <c r="H402" s="286"/>
      <c r="I402" s="155" t="s">
        <v>937</v>
      </c>
      <c r="J402" s="156">
        <v>213</v>
      </c>
      <c r="K402" s="247">
        <v>758000</v>
      </c>
      <c r="L402" s="287"/>
    </row>
    <row r="403" spans="1:12" ht="47.25" x14ac:dyDescent="0.25">
      <c r="A403" s="288"/>
      <c r="B403" s="289"/>
      <c r="C403" s="155" t="s">
        <v>963</v>
      </c>
      <c r="D403" s="286"/>
      <c r="E403" s="286"/>
      <c r="F403" s="290"/>
      <c r="G403" s="285"/>
      <c r="H403" s="286"/>
      <c r="I403" s="155" t="s">
        <v>937</v>
      </c>
      <c r="J403" s="156">
        <v>852</v>
      </c>
      <c r="K403" s="247">
        <v>871000</v>
      </c>
      <c r="L403" s="287"/>
    </row>
    <row r="404" spans="1:12" x14ac:dyDescent="0.25">
      <c r="A404" s="288"/>
      <c r="B404" s="289"/>
      <c r="C404" s="155" t="s">
        <v>991</v>
      </c>
      <c r="D404" s="286"/>
      <c r="E404" s="286"/>
      <c r="F404" s="290"/>
      <c r="G404" s="285"/>
      <c r="H404" s="286"/>
      <c r="I404" s="155" t="s">
        <v>937</v>
      </c>
      <c r="J404" s="156">
        <v>213</v>
      </c>
      <c r="K404" s="247">
        <v>480000</v>
      </c>
      <c r="L404" s="287"/>
    </row>
    <row r="405" spans="1:12" x14ac:dyDescent="0.25">
      <c r="A405" s="288"/>
      <c r="B405" s="289"/>
      <c r="C405" s="155" t="s">
        <v>992</v>
      </c>
      <c r="D405" s="286"/>
      <c r="E405" s="286"/>
      <c r="F405" s="290"/>
      <c r="G405" s="285"/>
      <c r="H405" s="286"/>
      <c r="I405" s="155" t="s">
        <v>937</v>
      </c>
      <c r="J405" s="156">
        <v>426</v>
      </c>
      <c r="K405" s="247">
        <v>172000</v>
      </c>
      <c r="L405" s="287"/>
    </row>
    <row r="406" spans="1:12" ht="31.5" x14ac:dyDescent="0.25">
      <c r="A406" s="288">
        <v>23</v>
      </c>
      <c r="B406" s="289" t="s">
        <v>851</v>
      </c>
      <c r="C406" s="155" t="s">
        <v>1012</v>
      </c>
      <c r="D406" s="286" t="s">
        <v>933</v>
      </c>
      <c r="E406" s="286" t="s">
        <v>140</v>
      </c>
      <c r="F406" s="290" t="s">
        <v>1013</v>
      </c>
      <c r="G406" s="285" t="s">
        <v>1014</v>
      </c>
      <c r="H406" s="286">
        <v>302538973</v>
      </c>
      <c r="I406" s="155" t="s">
        <v>937</v>
      </c>
      <c r="J406" s="156">
        <v>188</v>
      </c>
      <c r="K406" s="247">
        <v>2145000</v>
      </c>
      <c r="L406" s="287">
        <v>2149245</v>
      </c>
    </row>
    <row r="407" spans="1:12" x14ac:dyDescent="0.25">
      <c r="A407" s="288"/>
      <c r="B407" s="289"/>
      <c r="C407" s="155" t="s">
        <v>1015</v>
      </c>
      <c r="D407" s="286"/>
      <c r="E407" s="286"/>
      <c r="F407" s="290"/>
      <c r="G407" s="285"/>
      <c r="H407" s="286"/>
      <c r="I407" s="155" t="s">
        <v>937</v>
      </c>
      <c r="J407" s="156">
        <v>118</v>
      </c>
      <c r="K407" s="247">
        <v>2945000</v>
      </c>
      <c r="L407" s="287"/>
    </row>
    <row r="408" spans="1:12" x14ac:dyDescent="0.25">
      <c r="A408" s="288"/>
      <c r="B408" s="289"/>
      <c r="C408" s="155" t="s">
        <v>1016</v>
      </c>
      <c r="D408" s="286"/>
      <c r="E408" s="286"/>
      <c r="F408" s="290"/>
      <c r="G408" s="285"/>
      <c r="H408" s="286"/>
      <c r="I408" s="155" t="s">
        <v>937</v>
      </c>
      <c r="J408" s="156">
        <v>223</v>
      </c>
      <c r="K408" s="247">
        <v>2945000</v>
      </c>
      <c r="L408" s="287"/>
    </row>
    <row r="409" spans="1:12" x14ac:dyDescent="0.25">
      <c r="A409" s="288"/>
      <c r="B409" s="289"/>
      <c r="C409" s="155" t="s">
        <v>1017</v>
      </c>
      <c r="D409" s="286"/>
      <c r="E409" s="286"/>
      <c r="F409" s="290"/>
      <c r="G409" s="285"/>
      <c r="H409" s="286"/>
      <c r="I409" s="155" t="s">
        <v>937</v>
      </c>
      <c r="J409" s="156">
        <v>205</v>
      </c>
      <c r="K409" s="247">
        <v>2210000</v>
      </c>
      <c r="L409" s="287"/>
    </row>
    <row r="410" spans="1:12" x14ac:dyDescent="0.25">
      <c r="A410" s="288"/>
      <c r="B410" s="289"/>
      <c r="C410" s="155" t="s">
        <v>1018</v>
      </c>
      <c r="D410" s="286"/>
      <c r="E410" s="286"/>
      <c r="F410" s="290"/>
      <c r="G410" s="285"/>
      <c r="H410" s="286"/>
      <c r="I410" s="155" t="s">
        <v>937</v>
      </c>
      <c r="J410" s="156">
        <v>146</v>
      </c>
      <c r="K410" s="247">
        <v>1350000</v>
      </c>
      <c r="L410" s="287"/>
    </row>
    <row r="411" spans="1:12" x14ac:dyDescent="0.25">
      <c r="A411" s="288"/>
      <c r="B411" s="289"/>
      <c r="C411" s="155" t="s">
        <v>1019</v>
      </c>
      <c r="D411" s="286"/>
      <c r="E411" s="286"/>
      <c r="F411" s="290"/>
      <c r="G411" s="285"/>
      <c r="H411" s="286"/>
      <c r="I411" s="155" t="s">
        <v>937</v>
      </c>
      <c r="J411" s="156">
        <v>142</v>
      </c>
      <c r="K411" s="247">
        <v>645000</v>
      </c>
      <c r="L411" s="287"/>
    </row>
    <row r="412" spans="1:12" ht="31.5" x14ac:dyDescent="0.25">
      <c r="A412" s="288">
        <v>24</v>
      </c>
      <c r="B412" s="289" t="s">
        <v>851</v>
      </c>
      <c r="C412" s="155" t="s">
        <v>1023</v>
      </c>
      <c r="D412" s="286" t="s">
        <v>933</v>
      </c>
      <c r="E412" s="286" t="s">
        <v>140</v>
      </c>
      <c r="F412" s="290" t="s">
        <v>1024</v>
      </c>
      <c r="G412" s="285" t="s">
        <v>1025</v>
      </c>
      <c r="H412" s="286">
        <v>306258924</v>
      </c>
      <c r="I412" s="155" t="s">
        <v>937</v>
      </c>
      <c r="J412" s="156">
        <v>80</v>
      </c>
      <c r="K412" s="247">
        <v>1790000</v>
      </c>
      <c r="L412" s="287">
        <v>2034610</v>
      </c>
    </row>
    <row r="413" spans="1:12" ht="31.5" x14ac:dyDescent="0.25">
      <c r="A413" s="288"/>
      <c r="B413" s="289"/>
      <c r="C413" s="155" t="s">
        <v>1026</v>
      </c>
      <c r="D413" s="286"/>
      <c r="E413" s="286"/>
      <c r="F413" s="290"/>
      <c r="G413" s="285"/>
      <c r="H413" s="286"/>
      <c r="I413" s="155" t="s">
        <v>937</v>
      </c>
      <c r="J413" s="156">
        <v>168</v>
      </c>
      <c r="K413" s="247">
        <v>3200000</v>
      </c>
      <c r="L413" s="287"/>
    </row>
    <row r="414" spans="1:12" x14ac:dyDescent="0.25">
      <c r="A414" s="288"/>
      <c r="B414" s="289"/>
      <c r="C414" s="155" t="s">
        <v>1027</v>
      </c>
      <c r="D414" s="286"/>
      <c r="E414" s="286"/>
      <c r="F414" s="290"/>
      <c r="G414" s="285"/>
      <c r="H414" s="286"/>
      <c r="I414" s="155" t="s">
        <v>937</v>
      </c>
      <c r="J414" s="156">
        <v>138</v>
      </c>
      <c r="K414" s="247">
        <v>2045000</v>
      </c>
      <c r="L414" s="287"/>
    </row>
    <row r="415" spans="1:12" x14ac:dyDescent="0.25">
      <c r="A415" s="288"/>
      <c r="B415" s="289"/>
      <c r="C415" s="155" t="s">
        <v>1028</v>
      </c>
      <c r="D415" s="286"/>
      <c r="E415" s="286"/>
      <c r="F415" s="290"/>
      <c r="G415" s="285"/>
      <c r="H415" s="286"/>
      <c r="I415" s="155" t="s">
        <v>937</v>
      </c>
      <c r="J415" s="156">
        <v>58</v>
      </c>
      <c r="K415" s="247">
        <v>12900000</v>
      </c>
      <c r="L415" s="287"/>
    </row>
    <row r="416" spans="1:12" x14ac:dyDescent="0.25">
      <c r="A416" s="288"/>
      <c r="B416" s="289"/>
      <c r="C416" s="155" t="s">
        <v>1029</v>
      </c>
      <c r="D416" s="286"/>
      <c r="E416" s="286"/>
      <c r="F416" s="290"/>
      <c r="G416" s="285"/>
      <c r="H416" s="286"/>
      <c r="I416" s="155" t="s">
        <v>937</v>
      </c>
      <c r="J416" s="156">
        <v>21</v>
      </c>
      <c r="K416" s="247">
        <v>15400000</v>
      </c>
      <c r="L416" s="287"/>
    </row>
    <row r="417" spans="1:12" ht="63" x14ac:dyDescent="0.25">
      <c r="A417" s="175">
        <v>25</v>
      </c>
      <c r="B417" s="176" t="s">
        <v>1030</v>
      </c>
      <c r="C417" s="155" t="s">
        <v>1092</v>
      </c>
      <c r="D417" s="171" t="s">
        <v>61</v>
      </c>
      <c r="E417" s="171" t="s">
        <v>70</v>
      </c>
      <c r="F417" s="227" t="s">
        <v>1090</v>
      </c>
      <c r="G417" s="154" t="s">
        <v>1088</v>
      </c>
      <c r="H417" s="228" t="s">
        <v>1087</v>
      </c>
      <c r="I417" s="155" t="s">
        <v>75</v>
      </c>
      <c r="J417" s="156">
        <v>1</v>
      </c>
      <c r="K417" s="247">
        <v>53000000</v>
      </c>
      <c r="L417" s="250">
        <v>53000</v>
      </c>
    </row>
    <row r="418" spans="1:12" s="162" customFormat="1" ht="63" x14ac:dyDescent="0.25">
      <c r="A418" s="175">
        <v>26</v>
      </c>
      <c r="B418" s="176" t="s">
        <v>1030</v>
      </c>
      <c r="C418" s="155" t="s">
        <v>1093</v>
      </c>
      <c r="D418" s="171" t="s">
        <v>61</v>
      </c>
      <c r="E418" s="171" t="s">
        <v>70</v>
      </c>
      <c r="F418" s="227" t="s">
        <v>1091</v>
      </c>
      <c r="G418" s="154" t="s">
        <v>1088</v>
      </c>
      <c r="H418" s="228" t="s">
        <v>1087</v>
      </c>
      <c r="I418" s="171" t="s">
        <v>937</v>
      </c>
      <c r="J418" s="245">
        <v>1</v>
      </c>
      <c r="K418" s="245">
        <v>8600000</v>
      </c>
      <c r="L418" s="250">
        <v>8600</v>
      </c>
    </row>
    <row r="419" spans="1:12" ht="31.5" x14ac:dyDescent="0.25">
      <c r="A419" s="175">
        <v>27</v>
      </c>
      <c r="B419" s="176" t="s">
        <v>1030</v>
      </c>
      <c r="C419" s="171" t="s">
        <v>1094</v>
      </c>
      <c r="D419" s="172" t="s">
        <v>933</v>
      </c>
      <c r="E419" s="171" t="s">
        <v>70</v>
      </c>
      <c r="F419" s="227" t="s">
        <v>1048</v>
      </c>
      <c r="G419" s="154" t="s">
        <v>1079</v>
      </c>
      <c r="H419" s="228" t="s">
        <v>1033</v>
      </c>
      <c r="I419" s="171" t="s">
        <v>937</v>
      </c>
      <c r="J419" s="245">
        <v>5</v>
      </c>
      <c r="K419" s="245" t="s">
        <v>1095</v>
      </c>
      <c r="L419" s="250">
        <v>83430</v>
      </c>
    </row>
    <row r="420" spans="1:12" ht="31.5" x14ac:dyDescent="0.25">
      <c r="A420" s="175">
        <v>28</v>
      </c>
      <c r="B420" s="176" t="s">
        <v>1030</v>
      </c>
      <c r="C420" s="178" t="s">
        <v>1210</v>
      </c>
      <c r="D420" s="178" t="s">
        <v>933</v>
      </c>
      <c r="E420" s="178" t="s">
        <v>140</v>
      </c>
      <c r="F420" s="177" t="s">
        <v>1211</v>
      </c>
      <c r="G420" s="178" t="s">
        <v>1212</v>
      </c>
      <c r="H420" s="178">
        <v>306223604</v>
      </c>
      <c r="I420" s="178" t="s">
        <v>1213</v>
      </c>
      <c r="J420" s="29">
        <v>40224</v>
      </c>
      <c r="K420" s="251">
        <v>92000</v>
      </c>
      <c r="L420" s="246">
        <f>+K420*J420/1000</f>
        <v>3700608</v>
      </c>
    </row>
    <row r="422" spans="1:12" ht="40.5" customHeight="1" x14ac:dyDescent="0.25">
      <c r="A422" s="293" t="s">
        <v>24</v>
      </c>
      <c r="B422" s="293"/>
      <c r="C422" s="293"/>
      <c r="D422" s="293"/>
      <c r="E422" s="293"/>
      <c r="F422" s="293"/>
      <c r="G422" s="293"/>
      <c r="H422" s="293"/>
      <c r="I422" s="293"/>
      <c r="J422" s="293"/>
      <c r="K422" s="293"/>
      <c r="L422" s="293"/>
    </row>
    <row r="424" spans="1:12" x14ac:dyDescent="0.25">
      <c r="C424" s="1"/>
      <c r="L424" s="159"/>
    </row>
    <row r="425" spans="1:12" x14ac:dyDescent="0.25">
      <c r="C425" s="1"/>
      <c r="L425" s="159"/>
    </row>
    <row r="426" spans="1:12" x14ac:dyDescent="0.25">
      <c r="C426" s="1"/>
      <c r="L426" s="159"/>
    </row>
    <row r="427" spans="1:12" x14ac:dyDescent="0.25">
      <c r="C427" s="1"/>
      <c r="L427" s="159"/>
    </row>
    <row r="428" spans="1:12" x14ac:dyDescent="0.25">
      <c r="C428" s="1"/>
      <c r="L428" s="159"/>
    </row>
  </sheetData>
  <mergeCells count="133">
    <mergeCell ref="E15:E63"/>
    <mergeCell ref="F15:F63"/>
    <mergeCell ref="G15:G63"/>
    <mergeCell ref="H15:H63"/>
    <mergeCell ref="L15:L63"/>
    <mergeCell ref="K4:K5"/>
    <mergeCell ref="L4:L5"/>
    <mergeCell ref="A422:L422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A15:A63"/>
    <mergeCell ref="B15:B63"/>
    <mergeCell ref="D15:D63"/>
    <mergeCell ref="G64:G112"/>
    <mergeCell ref="H64:H112"/>
    <mergeCell ref="L64:L112"/>
    <mergeCell ref="A113:A161"/>
    <mergeCell ref="B113:B161"/>
    <mergeCell ref="D113:D161"/>
    <mergeCell ref="E113:E161"/>
    <mergeCell ref="F113:F161"/>
    <mergeCell ref="G113:G161"/>
    <mergeCell ref="H113:H161"/>
    <mergeCell ref="L113:L161"/>
    <mergeCell ref="A64:A112"/>
    <mergeCell ref="B64:B112"/>
    <mergeCell ref="D64:D112"/>
    <mergeCell ref="E64:E112"/>
    <mergeCell ref="F64:F112"/>
    <mergeCell ref="G162:G210"/>
    <mergeCell ref="H162:H210"/>
    <mergeCell ref="L162:L210"/>
    <mergeCell ref="A211:A259"/>
    <mergeCell ref="B211:B259"/>
    <mergeCell ref="D211:D259"/>
    <mergeCell ref="E211:E259"/>
    <mergeCell ref="F211:F259"/>
    <mergeCell ref="G211:G259"/>
    <mergeCell ref="H211:H259"/>
    <mergeCell ref="L211:L259"/>
    <mergeCell ref="A162:A210"/>
    <mergeCell ref="B162:B210"/>
    <mergeCell ref="D162:D210"/>
    <mergeCell ref="E162:E210"/>
    <mergeCell ref="F162:F210"/>
    <mergeCell ref="G260:G308"/>
    <mergeCell ref="H260:H308"/>
    <mergeCell ref="L260:L308"/>
    <mergeCell ref="A309:A357"/>
    <mergeCell ref="B309:B357"/>
    <mergeCell ref="D309:D357"/>
    <mergeCell ref="E309:E357"/>
    <mergeCell ref="F309:F357"/>
    <mergeCell ref="G309:G357"/>
    <mergeCell ref="H309:H357"/>
    <mergeCell ref="L309:L357"/>
    <mergeCell ref="A260:A308"/>
    <mergeCell ref="B260:B308"/>
    <mergeCell ref="D260:D308"/>
    <mergeCell ref="E260:E308"/>
    <mergeCell ref="F260:F308"/>
    <mergeCell ref="G358:G365"/>
    <mergeCell ref="H358:H365"/>
    <mergeCell ref="L358:L365"/>
    <mergeCell ref="A366:A373"/>
    <mergeCell ref="B366:B373"/>
    <mergeCell ref="D366:D373"/>
    <mergeCell ref="E366:E373"/>
    <mergeCell ref="F366:F373"/>
    <mergeCell ref="G366:G373"/>
    <mergeCell ref="H366:H373"/>
    <mergeCell ref="L366:L373"/>
    <mergeCell ref="A358:A365"/>
    <mergeCell ref="B358:B365"/>
    <mergeCell ref="D358:D365"/>
    <mergeCell ref="E358:E365"/>
    <mergeCell ref="F358:F365"/>
    <mergeCell ref="G374:G381"/>
    <mergeCell ref="H374:H381"/>
    <mergeCell ref="L374:L381"/>
    <mergeCell ref="A382:A389"/>
    <mergeCell ref="B382:B389"/>
    <mergeCell ref="D382:D389"/>
    <mergeCell ref="E382:E389"/>
    <mergeCell ref="F382:F389"/>
    <mergeCell ref="G382:G389"/>
    <mergeCell ref="H382:H389"/>
    <mergeCell ref="L382:L389"/>
    <mergeCell ref="A374:A381"/>
    <mergeCell ref="B374:B381"/>
    <mergeCell ref="D374:D381"/>
    <mergeCell ref="E374:E381"/>
    <mergeCell ref="F374:F381"/>
    <mergeCell ref="G390:G397"/>
    <mergeCell ref="H390:H397"/>
    <mergeCell ref="L390:L397"/>
    <mergeCell ref="A398:A405"/>
    <mergeCell ref="B398:B405"/>
    <mergeCell ref="D398:D405"/>
    <mergeCell ref="E398:E405"/>
    <mergeCell ref="F398:F405"/>
    <mergeCell ref="G398:G405"/>
    <mergeCell ref="H398:H405"/>
    <mergeCell ref="L398:L405"/>
    <mergeCell ref="A390:A397"/>
    <mergeCell ref="B390:B397"/>
    <mergeCell ref="D390:D397"/>
    <mergeCell ref="E390:E397"/>
    <mergeCell ref="F390:F397"/>
    <mergeCell ref="G406:G411"/>
    <mergeCell ref="H406:H411"/>
    <mergeCell ref="L406:L411"/>
    <mergeCell ref="A412:A416"/>
    <mergeCell ref="B412:B416"/>
    <mergeCell ref="D412:D416"/>
    <mergeCell ref="E412:E416"/>
    <mergeCell ref="F412:F416"/>
    <mergeCell ref="G412:G416"/>
    <mergeCell ref="H412:H416"/>
    <mergeCell ref="L412:L416"/>
    <mergeCell ref="A406:A411"/>
    <mergeCell ref="B406:B411"/>
    <mergeCell ref="D406:D411"/>
    <mergeCell ref="E406:E411"/>
    <mergeCell ref="F406:F411"/>
  </mergeCells>
  <conditionalFormatting sqref="K62">
    <cfRule type="cellIs" dxfId="57" priority="44" operator="equal">
      <formula>0</formula>
    </cfRule>
  </conditionalFormatting>
  <conditionalFormatting sqref="K48:K52 K37:K46 K57:K59 K22:K34 K16:K20">
    <cfRule type="cellIs" dxfId="56" priority="51" operator="equal">
      <formula>0</formula>
    </cfRule>
  </conditionalFormatting>
  <conditionalFormatting sqref="K21">
    <cfRule type="cellIs" dxfId="55" priority="50" operator="equal">
      <formula>0</formula>
    </cfRule>
  </conditionalFormatting>
  <conditionalFormatting sqref="K35:K36">
    <cfRule type="cellIs" dxfId="54" priority="49" operator="equal">
      <formula>0</formula>
    </cfRule>
  </conditionalFormatting>
  <conditionalFormatting sqref="K47">
    <cfRule type="cellIs" dxfId="53" priority="48" operator="equal">
      <formula>0</formula>
    </cfRule>
  </conditionalFormatting>
  <conditionalFormatting sqref="K53:K56">
    <cfRule type="cellIs" dxfId="52" priority="47" operator="equal">
      <formula>0</formula>
    </cfRule>
  </conditionalFormatting>
  <conditionalFormatting sqref="K60:K61">
    <cfRule type="cellIs" dxfId="51" priority="46" operator="equal">
      <formula>0</formula>
    </cfRule>
  </conditionalFormatting>
  <conditionalFormatting sqref="K63">
    <cfRule type="cellIs" dxfId="50" priority="45" operator="equal">
      <formula>0</formula>
    </cfRule>
  </conditionalFormatting>
  <conditionalFormatting sqref="K209">
    <cfRule type="cellIs" dxfId="49" priority="35" operator="equal">
      <formula>0</formula>
    </cfRule>
  </conditionalFormatting>
  <conditionalFormatting sqref="K195:K199 K184:K193 K204:K206 K169:K181 K164:K167">
    <cfRule type="cellIs" dxfId="48" priority="43" operator="equal">
      <formula>0</formula>
    </cfRule>
  </conditionalFormatting>
  <conditionalFormatting sqref="K168">
    <cfRule type="cellIs" dxfId="47" priority="42" operator="equal">
      <formula>0</formula>
    </cfRule>
  </conditionalFormatting>
  <conditionalFormatting sqref="K182:K183">
    <cfRule type="cellIs" dxfId="46" priority="41" operator="equal">
      <formula>0</formula>
    </cfRule>
  </conditionalFormatting>
  <conditionalFormatting sqref="K194">
    <cfRule type="cellIs" dxfId="45" priority="40" operator="equal">
      <formula>0</formula>
    </cfRule>
  </conditionalFormatting>
  <conditionalFormatting sqref="K200:K203">
    <cfRule type="cellIs" dxfId="44" priority="39" operator="equal">
      <formula>0</formula>
    </cfRule>
  </conditionalFormatting>
  <conditionalFormatting sqref="K207:K208">
    <cfRule type="cellIs" dxfId="43" priority="38" operator="equal">
      <formula>0</formula>
    </cfRule>
  </conditionalFormatting>
  <conditionalFormatting sqref="K210">
    <cfRule type="cellIs" dxfId="42" priority="37" operator="equal">
      <formula>0</formula>
    </cfRule>
  </conditionalFormatting>
  <conditionalFormatting sqref="K163">
    <cfRule type="cellIs" dxfId="41" priority="36" operator="equal">
      <formula>0</formula>
    </cfRule>
  </conditionalFormatting>
  <conditionalFormatting sqref="K307">
    <cfRule type="cellIs" dxfId="40" priority="26" operator="equal">
      <formula>0</formula>
    </cfRule>
  </conditionalFormatting>
  <conditionalFormatting sqref="K293:K297 K282:K291 K302:K304 K267:K279 K262:K265">
    <cfRule type="cellIs" dxfId="39" priority="34" operator="equal">
      <formula>0</formula>
    </cfRule>
  </conditionalFormatting>
  <conditionalFormatting sqref="K266">
    <cfRule type="cellIs" dxfId="38" priority="33" operator="equal">
      <formula>0</formula>
    </cfRule>
  </conditionalFormatting>
  <conditionalFormatting sqref="K280:K281">
    <cfRule type="cellIs" dxfId="37" priority="32" operator="equal">
      <formula>0</formula>
    </cfRule>
  </conditionalFormatting>
  <conditionalFormatting sqref="K292">
    <cfRule type="cellIs" dxfId="36" priority="31" operator="equal">
      <formula>0</formula>
    </cfRule>
  </conditionalFormatting>
  <conditionalFormatting sqref="K298:K301">
    <cfRule type="cellIs" dxfId="35" priority="30" operator="equal">
      <formula>0</formula>
    </cfRule>
  </conditionalFormatting>
  <conditionalFormatting sqref="K305:K306">
    <cfRule type="cellIs" dxfId="34" priority="29" operator="equal">
      <formula>0</formula>
    </cfRule>
  </conditionalFormatting>
  <conditionalFormatting sqref="K308">
    <cfRule type="cellIs" dxfId="33" priority="28" operator="equal">
      <formula>0</formula>
    </cfRule>
  </conditionalFormatting>
  <conditionalFormatting sqref="K261">
    <cfRule type="cellIs" dxfId="32" priority="27" operator="equal">
      <formula>0</formula>
    </cfRule>
  </conditionalFormatting>
  <conditionalFormatting sqref="K342:K346 K331:K340 K351:K353 K316:K328 K311:K314">
    <cfRule type="cellIs" dxfId="31" priority="25" operator="equal">
      <formula>0</formula>
    </cfRule>
  </conditionalFormatting>
  <conditionalFormatting sqref="K315">
    <cfRule type="cellIs" dxfId="30" priority="24" operator="equal">
      <formula>0</formula>
    </cfRule>
  </conditionalFormatting>
  <conditionalFormatting sqref="K329:K330">
    <cfRule type="cellIs" dxfId="29" priority="23" operator="equal">
      <formula>0</formula>
    </cfRule>
  </conditionalFormatting>
  <conditionalFormatting sqref="K341">
    <cfRule type="cellIs" dxfId="28" priority="22" operator="equal">
      <formula>0</formula>
    </cfRule>
  </conditionalFormatting>
  <conditionalFormatting sqref="K347:K350">
    <cfRule type="cellIs" dxfId="27" priority="21" operator="equal">
      <formula>0</formula>
    </cfRule>
  </conditionalFormatting>
  <conditionalFormatting sqref="K354:K355">
    <cfRule type="cellIs" dxfId="26" priority="20" operator="equal">
      <formula>0</formula>
    </cfRule>
  </conditionalFormatting>
  <conditionalFormatting sqref="K357">
    <cfRule type="cellIs" dxfId="25" priority="19" operator="equal">
      <formula>0</formula>
    </cfRule>
  </conditionalFormatting>
  <conditionalFormatting sqref="K310">
    <cfRule type="cellIs" dxfId="24" priority="18" operator="equal">
      <formula>0</formula>
    </cfRule>
  </conditionalFormatting>
  <conditionalFormatting sqref="K356">
    <cfRule type="cellIs" dxfId="23" priority="17" operator="equal">
      <formula>0</formula>
    </cfRule>
  </conditionalFormatting>
  <conditionalFormatting sqref="K363:K365 K358:K361">
    <cfRule type="cellIs" dxfId="22" priority="16" operator="equal">
      <formula>0</formula>
    </cfRule>
  </conditionalFormatting>
  <conditionalFormatting sqref="K362">
    <cfRule type="cellIs" dxfId="21" priority="15" operator="equal">
      <formula>0</formula>
    </cfRule>
  </conditionalFormatting>
  <conditionalFormatting sqref="K371:K373 K366:K369">
    <cfRule type="cellIs" dxfId="20" priority="14" operator="equal">
      <formula>0</formula>
    </cfRule>
  </conditionalFormatting>
  <conditionalFormatting sqref="K370">
    <cfRule type="cellIs" dxfId="19" priority="13" operator="equal">
      <formula>0</formula>
    </cfRule>
  </conditionalFormatting>
  <conditionalFormatting sqref="K379:K381 K374:K377">
    <cfRule type="cellIs" dxfId="18" priority="12" operator="equal">
      <formula>0</formula>
    </cfRule>
  </conditionalFormatting>
  <conditionalFormatting sqref="K378">
    <cfRule type="cellIs" dxfId="17" priority="11" operator="equal">
      <formula>0</formula>
    </cfRule>
  </conditionalFormatting>
  <conditionalFormatting sqref="K387:K389 K382:K385">
    <cfRule type="cellIs" dxfId="16" priority="10" operator="equal">
      <formula>0</formula>
    </cfRule>
  </conditionalFormatting>
  <conditionalFormatting sqref="K386">
    <cfRule type="cellIs" dxfId="15" priority="9" operator="equal">
      <formula>0</formula>
    </cfRule>
  </conditionalFormatting>
  <conditionalFormatting sqref="K403:K405 K398:K401">
    <cfRule type="cellIs" dxfId="14" priority="8" operator="equal">
      <formula>0</formula>
    </cfRule>
  </conditionalFormatting>
  <conditionalFormatting sqref="K402">
    <cfRule type="cellIs" dxfId="13" priority="7" operator="equal">
      <formula>0</formula>
    </cfRule>
  </conditionalFormatting>
  <conditionalFormatting sqref="K406:K411">
    <cfRule type="cellIs" dxfId="12" priority="6" operator="equal">
      <formula>0</formula>
    </cfRule>
  </conditionalFormatting>
  <conditionalFormatting sqref="K412:K414">
    <cfRule type="cellIs" dxfId="11" priority="5" operator="equal">
      <formula>0</formula>
    </cfRule>
  </conditionalFormatting>
  <conditionalFormatting sqref="K415">
    <cfRule type="cellIs" dxfId="10" priority="4" operator="equal">
      <formula>0</formula>
    </cfRule>
  </conditionalFormatting>
  <conditionalFormatting sqref="K390:K397">
    <cfRule type="cellIs" dxfId="9" priority="3" operator="equal">
      <formula>0</formula>
    </cfRule>
  </conditionalFormatting>
  <conditionalFormatting sqref="K416:K417">
    <cfRule type="cellIs" dxfId="8" priority="2" operator="equal">
      <formula>0</formula>
    </cfRule>
  </conditionalFormatting>
  <conditionalFormatting sqref="K420">
    <cfRule type="cellIs" dxfId="7" priority="1" operator="equal">
      <formula>0</formula>
    </cfRule>
  </conditionalFormatting>
  <hyperlinks>
    <hyperlink ref="D4" r:id="rId1" display="javascript:scrollText(5421870)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59"/>
  <sheetViews>
    <sheetView topLeftCell="A193" zoomScale="85" zoomScaleNormal="85" workbookViewId="0">
      <selection activeCell="H9" sqref="H9"/>
    </sheetView>
  </sheetViews>
  <sheetFormatPr defaultRowHeight="15.75" x14ac:dyDescent="0.25"/>
  <cols>
    <col min="1" max="1" width="7" style="1" customWidth="1"/>
    <col min="2" max="2" width="21.28515625" style="1" customWidth="1"/>
    <col min="3" max="3" width="31" style="1" customWidth="1"/>
    <col min="4" max="4" width="20.140625" style="1" customWidth="1"/>
    <col min="5" max="5" width="19.85546875" style="1" customWidth="1"/>
    <col min="6" max="6" width="17" style="188" customWidth="1"/>
    <col min="7" max="7" width="22.42578125" style="1" customWidth="1"/>
    <col min="8" max="8" width="16.28515625" style="1" customWidth="1"/>
    <col min="9" max="9" width="18.7109375" style="1" customWidth="1"/>
    <col min="10" max="10" width="16.140625" style="1" customWidth="1"/>
    <col min="11" max="11" width="19.28515625" style="1" customWidth="1"/>
    <col min="12" max="12" width="22" style="64" customWidth="1"/>
    <col min="13" max="14" width="9.140625" style="1"/>
    <col min="15" max="15" width="15" style="1" customWidth="1"/>
    <col min="16" max="16" width="9.140625" style="1"/>
    <col min="17" max="17" width="12.85546875" style="1" bestFit="1" customWidth="1"/>
    <col min="18" max="16384" width="9.140625" style="1"/>
  </cols>
  <sheetData>
    <row r="1" spans="1:15" x14ac:dyDescent="0.25">
      <c r="L1" s="64" t="s">
        <v>57</v>
      </c>
    </row>
    <row r="2" spans="1:15" ht="48.75" customHeight="1" x14ac:dyDescent="0.25">
      <c r="A2" s="252" t="s">
        <v>1218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1:15" ht="33" customHeight="1" x14ac:dyDescent="0.25">
      <c r="A4" s="253" t="s">
        <v>0</v>
      </c>
      <c r="B4" s="253" t="s">
        <v>25</v>
      </c>
      <c r="C4" s="253" t="s">
        <v>36</v>
      </c>
      <c r="D4" s="253" t="s">
        <v>37</v>
      </c>
      <c r="E4" s="253" t="s">
        <v>38</v>
      </c>
      <c r="F4" s="299" t="s">
        <v>39</v>
      </c>
      <c r="G4" s="294" t="s">
        <v>17</v>
      </c>
      <c r="H4" s="294"/>
      <c r="I4" s="253" t="s">
        <v>40</v>
      </c>
      <c r="J4" s="253" t="s">
        <v>41</v>
      </c>
      <c r="K4" s="253" t="s">
        <v>42</v>
      </c>
      <c r="L4" s="298" t="s">
        <v>46</v>
      </c>
    </row>
    <row r="5" spans="1:15" ht="100.5" customHeight="1" x14ac:dyDescent="0.25">
      <c r="A5" s="253"/>
      <c r="B5" s="253"/>
      <c r="C5" s="253"/>
      <c r="D5" s="253"/>
      <c r="E5" s="253"/>
      <c r="F5" s="299"/>
      <c r="G5" s="165" t="s">
        <v>21</v>
      </c>
      <c r="H5" s="165" t="s">
        <v>22</v>
      </c>
      <c r="I5" s="253"/>
      <c r="J5" s="253"/>
      <c r="K5" s="253"/>
      <c r="L5" s="298"/>
    </row>
    <row r="6" spans="1:15" ht="47.25" x14ac:dyDescent="0.25">
      <c r="A6" s="164">
        <v>1</v>
      </c>
      <c r="B6" s="164" t="s">
        <v>31</v>
      </c>
      <c r="C6" s="164" t="s">
        <v>77</v>
      </c>
      <c r="D6" s="171" t="s">
        <v>210</v>
      </c>
      <c r="E6" s="164" t="s">
        <v>211</v>
      </c>
      <c r="F6" s="189">
        <v>9017685</v>
      </c>
      <c r="G6" s="164" t="s">
        <v>78</v>
      </c>
      <c r="H6" s="164">
        <v>519561582</v>
      </c>
      <c r="I6" s="164" t="s">
        <v>79</v>
      </c>
      <c r="J6" s="4">
        <v>5000</v>
      </c>
      <c r="K6" s="4">
        <v>187</v>
      </c>
      <c r="L6" s="4">
        <v>935</v>
      </c>
      <c r="O6" s="226"/>
    </row>
    <row r="7" spans="1:15" ht="47.25" x14ac:dyDescent="0.25">
      <c r="A7" s="164">
        <v>2</v>
      </c>
      <c r="B7" s="164" t="s">
        <v>31</v>
      </c>
      <c r="C7" s="164" t="s">
        <v>212</v>
      </c>
      <c r="D7" s="164" t="s">
        <v>210</v>
      </c>
      <c r="E7" s="164" t="s">
        <v>211</v>
      </c>
      <c r="F7" s="189">
        <v>9017688</v>
      </c>
      <c r="G7" s="164" t="s">
        <v>80</v>
      </c>
      <c r="H7" s="164">
        <v>201806739</v>
      </c>
      <c r="I7" s="164" t="s">
        <v>81</v>
      </c>
      <c r="J7" s="4">
        <v>10</v>
      </c>
      <c r="K7" s="4">
        <v>142025</v>
      </c>
      <c r="L7" s="4">
        <v>1420.25</v>
      </c>
      <c r="O7" s="226"/>
    </row>
    <row r="8" spans="1:15" ht="47.25" x14ac:dyDescent="0.25">
      <c r="A8" s="164">
        <v>3</v>
      </c>
      <c r="B8" s="164" t="s">
        <v>31</v>
      </c>
      <c r="C8" s="164" t="s">
        <v>82</v>
      </c>
      <c r="D8" s="164" t="s">
        <v>210</v>
      </c>
      <c r="E8" s="164" t="s">
        <v>213</v>
      </c>
      <c r="F8" s="189">
        <v>8944111</v>
      </c>
      <c r="G8" s="164" t="s">
        <v>83</v>
      </c>
      <c r="H8" s="164">
        <v>306239109</v>
      </c>
      <c r="I8" s="164" t="s">
        <v>79</v>
      </c>
      <c r="J8" s="4">
        <v>250</v>
      </c>
      <c r="K8" s="4">
        <v>9800</v>
      </c>
      <c r="L8" s="4">
        <v>2450</v>
      </c>
      <c r="O8" s="226"/>
    </row>
    <row r="9" spans="1:15" ht="47.25" x14ac:dyDescent="0.25">
      <c r="A9" s="171">
        <v>4</v>
      </c>
      <c r="B9" s="164" t="s">
        <v>31</v>
      </c>
      <c r="C9" s="164" t="s">
        <v>84</v>
      </c>
      <c r="D9" s="164" t="s">
        <v>210</v>
      </c>
      <c r="E9" s="164" t="s">
        <v>213</v>
      </c>
      <c r="F9" s="189">
        <v>8943860</v>
      </c>
      <c r="G9" s="164" t="s">
        <v>85</v>
      </c>
      <c r="H9" s="164">
        <v>306089114</v>
      </c>
      <c r="I9" s="164" t="s">
        <v>86</v>
      </c>
      <c r="J9" s="4">
        <v>50</v>
      </c>
      <c r="K9" s="4">
        <v>26000</v>
      </c>
      <c r="L9" s="4">
        <v>1300</v>
      </c>
      <c r="O9" s="226"/>
    </row>
    <row r="10" spans="1:15" ht="47.25" x14ac:dyDescent="0.25">
      <c r="A10" s="171">
        <v>5</v>
      </c>
      <c r="B10" s="164" t="s">
        <v>31</v>
      </c>
      <c r="C10" s="164" t="s">
        <v>214</v>
      </c>
      <c r="D10" s="164" t="s">
        <v>210</v>
      </c>
      <c r="E10" s="164" t="s">
        <v>213</v>
      </c>
      <c r="F10" s="189">
        <v>8872847</v>
      </c>
      <c r="G10" s="164" t="s">
        <v>87</v>
      </c>
      <c r="H10" s="164">
        <v>308089469</v>
      </c>
      <c r="I10" s="164" t="s">
        <v>81</v>
      </c>
      <c r="J10" s="4">
        <v>10</v>
      </c>
      <c r="K10" s="4">
        <v>144501</v>
      </c>
      <c r="L10" s="4">
        <v>1445.01</v>
      </c>
      <c r="O10" s="226"/>
    </row>
    <row r="11" spans="1:15" ht="47.25" x14ac:dyDescent="0.25">
      <c r="A11" s="171">
        <v>6</v>
      </c>
      <c r="B11" s="164" t="s">
        <v>31</v>
      </c>
      <c r="C11" s="164" t="s">
        <v>88</v>
      </c>
      <c r="D11" s="164" t="s">
        <v>210</v>
      </c>
      <c r="E11" s="164" t="s">
        <v>213</v>
      </c>
      <c r="F11" s="189">
        <v>8874780</v>
      </c>
      <c r="G11" s="164" t="s">
        <v>89</v>
      </c>
      <c r="H11" s="164">
        <v>305219520</v>
      </c>
      <c r="I11" s="164" t="s">
        <v>79</v>
      </c>
      <c r="J11" s="4">
        <v>40</v>
      </c>
      <c r="K11" s="4">
        <v>18430</v>
      </c>
      <c r="L11" s="4">
        <v>737.2</v>
      </c>
      <c r="O11" s="226"/>
    </row>
    <row r="12" spans="1:15" ht="47.25" x14ac:dyDescent="0.25">
      <c r="A12" s="171">
        <v>7</v>
      </c>
      <c r="B12" s="164" t="s">
        <v>31</v>
      </c>
      <c r="C12" s="164" t="s">
        <v>215</v>
      </c>
      <c r="D12" s="164" t="s">
        <v>210</v>
      </c>
      <c r="E12" s="164" t="s">
        <v>213</v>
      </c>
      <c r="F12" s="189">
        <v>8874919</v>
      </c>
      <c r="G12" s="164" t="s">
        <v>90</v>
      </c>
      <c r="H12" s="164">
        <v>304815209</v>
      </c>
      <c r="I12" s="164" t="s">
        <v>79</v>
      </c>
      <c r="J12" s="4">
        <v>10</v>
      </c>
      <c r="K12" s="4">
        <v>289100</v>
      </c>
      <c r="L12" s="4">
        <v>2891</v>
      </c>
      <c r="O12" s="226"/>
    </row>
    <row r="13" spans="1:15" ht="47.25" x14ac:dyDescent="0.25">
      <c r="A13" s="171">
        <v>8</v>
      </c>
      <c r="B13" s="164" t="s">
        <v>31</v>
      </c>
      <c r="C13" s="164" t="s">
        <v>216</v>
      </c>
      <c r="D13" s="164" t="s">
        <v>210</v>
      </c>
      <c r="E13" s="164" t="s">
        <v>213</v>
      </c>
      <c r="F13" s="190" t="s">
        <v>91</v>
      </c>
      <c r="G13" s="164" t="s">
        <v>92</v>
      </c>
      <c r="H13" s="164">
        <v>306089114</v>
      </c>
      <c r="I13" s="164" t="s">
        <v>79</v>
      </c>
      <c r="J13" s="4">
        <v>20</v>
      </c>
      <c r="K13" s="4">
        <v>15000</v>
      </c>
      <c r="L13" s="4">
        <v>300</v>
      </c>
      <c r="O13" s="226"/>
    </row>
    <row r="14" spans="1:15" ht="47.25" x14ac:dyDescent="0.25">
      <c r="A14" s="171">
        <v>9</v>
      </c>
      <c r="B14" s="164" t="s">
        <v>31</v>
      </c>
      <c r="C14" s="164" t="s">
        <v>217</v>
      </c>
      <c r="D14" s="164" t="s">
        <v>210</v>
      </c>
      <c r="E14" s="164" t="s">
        <v>218</v>
      </c>
      <c r="F14" s="189">
        <v>1</v>
      </c>
      <c r="G14" s="164" t="s">
        <v>93</v>
      </c>
      <c r="H14" s="164">
        <v>308094280</v>
      </c>
      <c r="I14" s="164" t="s">
        <v>94</v>
      </c>
      <c r="J14" s="4">
        <v>8000</v>
      </c>
      <c r="K14" s="4">
        <v>1200</v>
      </c>
      <c r="L14" s="4">
        <v>9600</v>
      </c>
      <c r="O14" s="226"/>
    </row>
    <row r="15" spans="1:15" ht="47.25" x14ac:dyDescent="0.25">
      <c r="A15" s="171">
        <v>10</v>
      </c>
      <c r="B15" s="164" t="s">
        <v>31</v>
      </c>
      <c r="C15" s="164" t="s">
        <v>219</v>
      </c>
      <c r="D15" s="164" t="s">
        <v>210</v>
      </c>
      <c r="E15" s="164" t="s">
        <v>213</v>
      </c>
      <c r="F15" s="189">
        <v>8849250</v>
      </c>
      <c r="G15" s="164" t="s">
        <v>95</v>
      </c>
      <c r="H15" s="164">
        <v>448611721</v>
      </c>
      <c r="I15" s="164" t="s">
        <v>96</v>
      </c>
      <c r="J15" s="4">
        <v>300</v>
      </c>
      <c r="K15" s="4">
        <v>3544</v>
      </c>
      <c r="L15" s="4">
        <v>1063.2</v>
      </c>
      <c r="O15" s="226"/>
    </row>
    <row r="16" spans="1:15" ht="47.25" x14ac:dyDescent="0.25">
      <c r="A16" s="171">
        <v>11</v>
      </c>
      <c r="B16" s="164" t="s">
        <v>31</v>
      </c>
      <c r="C16" s="164" t="s">
        <v>97</v>
      </c>
      <c r="D16" s="164" t="s">
        <v>210</v>
      </c>
      <c r="E16" s="164" t="s">
        <v>211</v>
      </c>
      <c r="F16" s="189">
        <v>8845383</v>
      </c>
      <c r="G16" s="164" t="s">
        <v>98</v>
      </c>
      <c r="H16" s="164">
        <v>307027086</v>
      </c>
      <c r="I16" s="164" t="s">
        <v>79</v>
      </c>
      <c r="J16" s="4">
        <v>200</v>
      </c>
      <c r="K16" s="4">
        <v>979</v>
      </c>
      <c r="L16" s="4">
        <v>195.8</v>
      </c>
      <c r="O16" s="226"/>
    </row>
    <row r="17" spans="1:15" ht="47.25" x14ac:dyDescent="0.25">
      <c r="A17" s="171">
        <v>12</v>
      </c>
      <c r="B17" s="164" t="s">
        <v>31</v>
      </c>
      <c r="C17" s="164" t="s">
        <v>99</v>
      </c>
      <c r="D17" s="164" t="s">
        <v>210</v>
      </c>
      <c r="E17" s="164" t="s">
        <v>213</v>
      </c>
      <c r="F17" s="189">
        <v>8845461</v>
      </c>
      <c r="G17" s="164" t="s">
        <v>100</v>
      </c>
      <c r="H17" s="164">
        <v>305000408</v>
      </c>
      <c r="I17" s="164" t="s">
        <v>96</v>
      </c>
      <c r="J17" s="4">
        <v>100</v>
      </c>
      <c r="K17" s="4">
        <v>2600</v>
      </c>
      <c r="L17" s="4">
        <v>260</v>
      </c>
      <c r="O17" s="226"/>
    </row>
    <row r="18" spans="1:15" ht="47.25" x14ac:dyDescent="0.25">
      <c r="A18" s="171">
        <v>13</v>
      </c>
      <c r="B18" s="164" t="s">
        <v>31</v>
      </c>
      <c r="C18" s="164" t="s">
        <v>220</v>
      </c>
      <c r="D18" s="164" t="s">
        <v>210</v>
      </c>
      <c r="E18" s="164" t="s">
        <v>213</v>
      </c>
      <c r="F18" s="189">
        <v>8845610</v>
      </c>
      <c r="G18" s="164" t="s">
        <v>101</v>
      </c>
      <c r="H18" s="164">
        <v>306915905</v>
      </c>
      <c r="I18" s="164" t="s">
        <v>96</v>
      </c>
      <c r="J18" s="4">
        <v>200</v>
      </c>
      <c r="K18" s="4">
        <v>1680</v>
      </c>
      <c r="L18" s="4">
        <v>336</v>
      </c>
      <c r="O18" s="226"/>
    </row>
    <row r="19" spans="1:15" ht="47.25" x14ac:dyDescent="0.25">
      <c r="A19" s="171">
        <v>14</v>
      </c>
      <c r="B19" s="164" t="s">
        <v>31</v>
      </c>
      <c r="C19" s="164" t="s">
        <v>221</v>
      </c>
      <c r="D19" s="164" t="s">
        <v>210</v>
      </c>
      <c r="E19" s="164" t="s">
        <v>213</v>
      </c>
      <c r="F19" s="189">
        <v>8845549</v>
      </c>
      <c r="G19" s="164" t="s">
        <v>102</v>
      </c>
      <c r="H19" s="164">
        <v>307521224</v>
      </c>
      <c r="I19" s="164" t="s">
        <v>96</v>
      </c>
      <c r="J19" s="4">
        <v>100</v>
      </c>
      <c r="K19" s="4">
        <v>5490</v>
      </c>
      <c r="L19" s="4">
        <v>549</v>
      </c>
      <c r="O19" s="226"/>
    </row>
    <row r="20" spans="1:15" ht="47.25" x14ac:dyDescent="0.25">
      <c r="A20" s="171">
        <v>15</v>
      </c>
      <c r="B20" s="164" t="s">
        <v>31</v>
      </c>
      <c r="C20" s="164" t="s">
        <v>222</v>
      </c>
      <c r="D20" s="164" t="s">
        <v>210</v>
      </c>
      <c r="E20" s="164" t="s">
        <v>213</v>
      </c>
      <c r="F20" s="189">
        <v>8845483</v>
      </c>
      <c r="G20" s="164" t="s">
        <v>103</v>
      </c>
      <c r="H20" s="164">
        <v>305219520</v>
      </c>
      <c r="I20" s="164" t="s">
        <v>86</v>
      </c>
      <c r="J20" s="4">
        <v>100</v>
      </c>
      <c r="K20" s="4">
        <v>2840</v>
      </c>
      <c r="L20" s="4">
        <v>284</v>
      </c>
      <c r="O20" s="226"/>
    </row>
    <row r="21" spans="1:15" ht="47.25" x14ac:dyDescent="0.25">
      <c r="A21" s="171">
        <v>16</v>
      </c>
      <c r="B21" s="164" t="s">
        <v>31</v>
      </c>
      <c r="C21" s="164" t="s">
        <v>104</v>
      </c>
      <c r="D21" s="164" t="s">
        <v>210</v>
      </c>
      <c r="E21" s="164" t="s">
        <v>213</v>
      </c>
      <c r="F21" s="189">
        <v>8845400</v>
      </c>
      <c r="G21" s="164" t="s">
        <v>105</v>
      </c>
      <c r="H21" s="164">
        <v>307806976</v>
      </c>
      <c r="I21" s="164" t="s">
        <v>96</v>
      </c>
      <c r="J21" s="4">
        <v>20</v>
      </c>
      <c r="K21" s="4">
        <v>28740</v>
      </c>
      <c r="L21" s="4">
        <v>574.79999999999995</v>
      </c>
      <c r="O21" s="226"/>
    </row>
    <row r="22" spans="1:15" ht="47.25" x14ac:dyDescent="0.25">
      <c r="A22" s="171">
        <v>17</v>
      </c>
      <c r="B22" s="164" t="s">
        <v>31</v>
      </c>
      <c r="C22" s="164" t="s">
        <v>106</v>
      </c>
      <c r="D22" s="164" t="s">
        <v>210</v>
      </c>
      <c r="E22" s="164" t="s">
        <v>211</v>
      </c>
      <c r="F22" s="189">
        <v>8826766</v>
      </c>
      <c r="G22" s="164" t="s">
        <v>107</v>
      </c>
      <c r="H22" s="164">
        <v>305599611</v>
      </c>
      <c r="I22" s="164" t="s">
        <v>96</v>
      </c>
      <c r="J22" s="4">
        <v>100</v>
      </c>
      <c r="K22" s="4">
        <v>3400</v>
      </c>
      <c r="L22" s="4">
        <v>340</v>
      </c>
      <c r="O22" s="226"/>
    </row>
    <row r="23" spans="1:15" ht="47.25" x14ac:dyDescent="0.25">
      <c r="A23" s="171">
        <v>18</v>
      </c>
      <c r="B23" s="164" t="s">
        <v>31</v>
      </c>
      <c r="C23" s="164" t="s">
        <v>108</v>
      </c>
      <c r="D23" s="164" t="s">
        <v>210</v>
      </c>
      <c r="E23" s="164" t="s">
        <v>211</v>
      </c>
      <c r="F23" s="189">
        <v>8826923</v>
      </c>
      <c r="G23" s="164" t="s">
        <v>109</v>
      </c>
      <c r="H23" s="164">
        <v>305599611</v>
      </c>
      <c r="I23" s="164" t="s">
        <v>96</v>
      </c>
      <c r="J23" s="4">
        <v>70</v>
      </c>
      <c r="K23" s="4">
        <v>3450</v>
      </c>
      <c r="L23" s="4">
        <v>241.5</v>
      </c>
      <c r="O23" s="226"/>
    </row>
    <row r="24" spans="1:15" ht="47.25" x14ac:dyDescent="0.25">
      <c r="A24" s="171">
        <v>19</v>
      </c>
      <c r="B24" s="164" t="s">
        <v>31</v>
      </c>
      <c r="C24" s="164" t="s">
        <v>223</v>
      </c>
      <c r="D24" s="164" t="s">
        <v>210</v>
      </c>
      <c r="E24" s="164" t="s">
        <v>218</v>
      </c>
      <c r="F24" s="189">
        <v>90</v>
      </c>
      <c r="G24" s="164" t="s">
        <v>110</v>
      </c>
      <c r="H24" s="164">
        <v>305341119</v>
      </c>
      <c r="I24" s="164" t="s">
        <v>79</v>
      </c>
      <c r="J24" s="4">
        <v>100</v>
      </c>
      <c r="K24" s="4">
        <v>25001</v>
      </c>
      <c r="L24" s="4">
        <v>2500.1</v>
      </c>
      <c r="O24" s="226"/>
    </row>
    <row r="25" spans="1:15" ht="47.25" x14ac:dyDescent="0.25">
      <c r="A25" s="171">
        <v>20</v>
      </c>
      <c r="B25" s="164" t="s">
        <v>31</v>
      </c>
      <c r="C25" s="164" t="s">
        <v>224</v>
      </c>
      <c r="D25" s="164" t="s">
        <v>210</v>
      </c>
      <c r="E25" s="164" t="s">
        <v>211</v>
      </c>
      <c r="F25" s="189" t="s">
        <v>111</v>
      </c>
      <c r="G25" s="164" t="s">
        <v>112</v>
      </c>
      <c r="H25" s="164">
        <v>207079302</v>
      </c>
      <c r="I25" s="164" t="s">
        <v>79</v>
      </c>
      <c r="J25" s="4">
        <v>50</v>
      </c>
      <c r="K25" s="4">
        <v>18000</v>
      </c>
      <c r="L25" s="4">
        <v>900</v>
      </c>
      <c r="O25" s="226"/>
    </row>
    <row r="26" spans="1:15" ht="47.25" x14ac:dyDescent="0.25">
      <c r="A26" s="171">
        <v>21</v>
      </c>
      <c r="B26" s="164" t="s">
        <v>31</v>
      </c>
      <c r="C26" s="164" t="s">
        <v>225</v>
      </c>
      <c r="D26" s="164" t="s">
        <v>210</v>
      </c>
      <c r="E26" s="164" t="s">
        <v>211</v>
      </c>
      <c r="F26" s="189" t="s">
        <v>113</v>
      </c>
      <c r="G26" s="164" t="s">
        <v>112</v>
      </c>
      <c r="H26" s="164">
        <v>207079302</v>
      </c>
      <c r="I26" s="164" t="s">
        <v>79</v>
      </c>
      <c r="J26" s="4">
        <v>3</v>
      </c>
      <c r="K26" s="4">
        <v>175000</v>
      </c>
      <c r="L26" s="4">
        <v>525</v>
      </c>
      <c r="O26" s="226"/>
    </row>
    <row r="27" spans="1:15" ht="47.25" x14ac:dyDescent="0.25">
      <c r="A27" s="171">
        <v>22</v>
      </c>
      <c r="B27" s="164" t="s">
        <v>31</v>
      </c>
      <c r="C27" s="164" t="s">
        <v>226</v>
      </c>
      <c r="D27" s="164" t="s">
        <v>210</v>
      </c>
      <c r="E27" s="164" t="s">
        <v>211</v>
      </c>
      <c r="F27" s="189" t="s">
        <v>114</v>
      </c>
      <c r="G27" s="164" t="s">
        <v>112</v>
      </c>
      <c r="H27" s="164">
        <v>207079302</v>
      </c>
      <c r="I27" s="164" t="s">
        <v>96</v>
      </c>
      <c r="J27" s="4">
        <v>42</v>
      </c>
      <c r="K27" s="4">
        <v>44000</v>
      </c>
      <c r="L27" s="4">
        <v>1848</v>
      </c>
      <c r="O27" s="226"/>
    </row>
    <row r="28" spans="1:15" ht="47.25" x14ac:dyDescent="0.25">
      <c r="A28" s="171">
        <v>23</v>
      </c>
      <c r="B28" s="164" t="s">
        <v>31</v>
      </c>
      <c r="C28" s="164" t="s">
        <v>227</v>
      </c>
      <c r="D28" s="164" t="s">
        <v>210</v>
      </c>
      <c r="E28" s="164" t="s">
        <v>211</v>
      </c>
      <c r="F28" s="189" t="s">
        <v>115</v>
      </c>
      <c r="G28" s="164" t="s">
        <v>112</v>
      </c>
      <c r="H28" s="164">
        <v>207079302</v>
      </c>
      <c r="I28" s="164" t="s">
        <v>79</v>
      </c>
      <c r="J28" s="4">
        <v>2</v>
      </c>
      <c r="K28" s="4">
        <v>18000</v>
      </c>
      <c r="L28" s="4">
        <v>36</v>
      </c>
      <c r="O28" s="226"/>
    </row>
    <row r="29" spans="1:15" ht="47.25" x14ac:dyDescent="0.25">
      <c r="A29" s="171">
        <v>24</v>
      </c>
      <c r="B29" s="164" t="s">
        <v>31</v>
      </c>
      <c r="C29" s="164" t="s">
        <v>228</v>
      </c>
      <c r="D29" s="164" t="s">
        <v>210</v>
      </c>
      <c r="E29" s="164" t="s">
        <v>211</v>
      </c>
      <c r="F29" s="189" t="s">
        <v>116</v>
      </c>
      <c r="G29" s="164" t="s">
        <v>112</v>
      </c>
      <c r="H29" s="164">
        <v>207079302</v>
      </c>
      <c r="I29" s="164" t="s">
        <v>79</v>
      </c>
      <c r="J29" s="4">
        <v>10</v>
      </c>
      <c r="K29" s="4">
        <v>32000</v>
      </c>
      <c r="L29" s="4">
        <v>320</v>
      </c>
      <c r="O29" s="226"/>
    </row>
    <row r="30" spans="1:15" ht="47.25" x14ac:dyDescent="0.25">
      <c r="A30" s="171">
        <v>25</v>
      </c>
      <c r="B30" s="164" t="s">
        <v>31</v>
      </c>
      <c r="C30" s="164" t="s">
        <v>228</v>
      </c>
      <c r="D30" s="164" t="s">
        <v>210</v>
      </c>
      <c r="E30" s="164" t="s">
        <v>211</v>
      </c>
      <c r="F30" s="189" t="s">
        <v>117</v>
      </c>
      <c r="G30" s="164" t="s">
        <v>112</v>
      </c>
      <c r="H30" s="164">
        <v>207079302</v>
      </c>
      <c r="I30" s="164" t="s">
        <v>79</v>
      </c>
      <c r="J30" s="4">
        <v>500</v>
      </c>
      <c r="K30" s="4">
        <v>1400</v>
      </c>
      <c r="L30" s="4">
        <v>700</v>
      </c>
      <c r="O30" s="226"/>
    </row>
    <row r="31" spans="1:15" ht="47.25" x14ac:dyDescent="0.25">
      <c r="A31" s="171">
        <v>26</v>
      </c>
      <c r="B31" s="164" t="s">
        <v>31</v>
      </c>
      <c r="C31" s="164" t="s">
        <v>227</v>
      </c>
      <c r="D31" s="164" t="s">
        <v>210</v>
      </c>
      <c r="E31" s="164" t="s">
        <v>211</v>
      </c>
      <c r="F31" s="189" t="s">
        <v>118</v>
      </c>
      <c r="G31" s="164" t="s">
        <v>112</v>
      </c>
      <c r="H31" s="164">
        <v>207079302</v>
      </c>
      <c r="I31" s="164" t="s">
        <v>79</v>
      </c>
      <c r="J31" s="4">
        <v>500</v>
      </c>
      <c r="K31" s="4">
        <v>2400</v>
      </c>
      <c r="L31" s="4">
        <v>1200</v>
      </c>
      <c r="O31" s="226"/>
    </row>
    <row r="32" spans="1:15" ht="63" customHeight="1" x14ac:dyDescent="0.25">
      <c r="A32" s="171">
        <v>27</v>
      </c>
      <c r="B32" s="164" t="s">
        <v>209</v>
      </c>
      <c r="C32" s="164" t="s">
        <v>229</v>
      </c>
      <c r="D32" s="164" t="s">
        <v>68</v>
      </c>
      <c r="E32" s="164" t="s">
        <v>211</v>
      </c>
      <c r="F32" s="189">
        <v>7660566</v>
      </c>
      <c r="G32" s="164" t="s">
        <v>230</v>
      </c>
      <c r="H32" s="164">
        <v>307012675</v>
      </c>
      <c r="I32" s="164" t="s">
        <v>79</v>
      </c>
      <c r="J32" s="4">
        <v>25</v>
      </c>
      <c r="K32" s="4">
        <v>123444</v>
      </c>
      <c r="L32" s="4">
        <v>3086.1</v>
      </c>
      <c r="O32" s="226"/>
    </row>
    <row r="33" spans="1:15" ht="63" customHeight="1" x14ac:dyDescent="0.25">
      <c r="A33" s="171">
        <v>28</v>
      </c>
      <c r="B33" s="164" t="s">
        <v>209</v>
      </c>
      <c r="C33" s="164" t="s">
        <v>229</v>
      </c>
      <c r="D33" s="164" t="s">
        <v>68</v>
      </c>
      <c r="E33" s="164" t="s">
        <v>211</v>
      </c>
      <c r="F33" s="189">
        <v>7660649</v>
      </c>
      <c r="G33" s="164" t="s">
        <v>230</v>
      </c>
      <c r="H33" s="164">
        <v>307012675</v>
      </c>
      <c r="I33" s="164" t="s">
        <v>79</v>
      </c>
      <c r="J33" s="4">
        <v>25</v>
      </c>
      <c r="K33" s="4">
        <v>123444</v>
      </c>
      <c r="L33" s="4">
        <v>3086.1</v>
      </c>
      <c r="O33" s="226"/>
    </row>
    <row r="34" spans="1:15" ht="47.25" x14ac:dyDescent="0.25">
      <c r="A34" s="171">
        <v>29</v>
      </c>
      <c r="B34" s="164" t="s">
        <v>209</v>
      </c>
      <c r="C34" s="164" t="s">
        <v>212</v>
      </c>
      <c r="D34" s="164" t="s">
        <v>210</v>
      </c>
      <c r="E34" s="164" t="s">
        <v>211</v>
      </c>
      <c r="F34" s="189">
        <v>9179134</v>
      </c>
      <c r="G34" s="164" t="s">
        <v>231</v>
      </c>
      <c r="H34" s="164">
        <v>202660390</v>
      </c>
      <c r="I34" s="164" t="s">
        <v>81</v>
      </c>
      <c r="J34" s="4">
        <v>100</v>
      </c>
      <c r="K34" s="4">
        <v>26200</v>
      </c>
      <c r="L34" s="4">
        <v>2620</v>
      </c>
      <c r="O34" s="226"/>
    </row>
    <row r="35" spans="1:15" ht="47.25" x14ac:dyDescent="0.25">
      <c r="A35" s="171">
        <v>30</v>
      </c>
      <c r="B35" s="164" t="s">
        <v>209</v>
      </c>
      <c r="C35" s="164" t="s">
        <v>232</v>
      </c>
      <c r="D35" s="164" t="s">
        <v>210</v>
      </c>
      <c r="E35" s="164" t="s">
        <v>211</v>
      </c>
      <c r="F35" s="189">
        <v>4937760</v>
      </c>
      <c r="G35" s="164" t="s">
        <v>233</v>
      </c>
      <c r="H35" s="164">
        <v>308367898</v>
      </c>
      <c r="I35" s="164" t="s">
        <v>79</v>
      </c>
      <c r="J35" s="4">
        <v>2</v>
      </c>
      <c r="K35" s="4">
        <v>6090000</v>
      </c>
      <c r="L35" s="4">
        <v>12180</v>
      </c>
      <c r="O35" s="226"/>
    </row>
    <row r="36" spans="1:15" ht="47.25" x14ac:dyDescent="0.25">
      <c r="A36" s="171">
        <v>31</v>
      </c>
      <c r="B36" s="164" t="s">
        <v>209</v>
      </c>
      <c r="C36" s="164" t="s">
        <v>234</v>
      </c>
      <c r="D36" s="164" t="s">
        <v>210</v>
      </c>
      <c r="E36" s="164" t="s">
        <v>211</v>
      </c>
      <c r="F36" s="189">
        <v>9168148</v>
      </c>
      <c r="G36" s="164" t="s">
        <v>235</v>
      </c>
      <c r="H36" s="164">
        <v>306590995</v>
      </c>
      <c r="I36" s="164" t="s">
        <v>81</v>
      </c>
      <c r="J36" s="4">
        <v>5</v>
      </c>
      <c r="K36" s="4">
        <v>159998</v>
      </c>
      <c r="L36" s="4">
        <v>799.99</v>
      </c>
      <c r="O36" s="226"/>
    </row>
    <row r="37" spans="1:15" ht="47.25" x14ac:dyDescent="0.25">
      <c r="A37" s="171">
        <v>32</v>
      </c>
      <c r="B37" s="164" t="s">
        <v>209</v>
      </c>
      <c r="C37" s="164" t="s">
        <v>236</v>
      </c>
      <c r="D37" s="164" t="s">
        <v>210</v>
      </c>
      <c r="E37" s="164" t="s">
        <v>211</v>
      </c>
      <c r="F37" s="189">
        <v>4932419</v>
      </c>
      <c r="G37" s="164" t="s">
        <v>237</v>
      </c>
      <c r="H37" s="164">
        <v>306446509</v>
      </c>
      <c r="I37" s="164" t="s">
        <v>79</v>
      </c>
      <c r="J37" s="4">
        <v>230</v>
      </c>
      <c r="K37" s="4">
        <v>22639.130434782608</v>
      </c>
      <c r="L37" s="4">
        <v>5207</v>
      </c>
      <c r="O37" s="226"/>
    </row>
    <row r="38" spans="1:15" ht="47.25" x14ac:dyDescent="0.25">
      <c r="A38" s="171">
        <v>33</v>
      </c>
      <c r="B38" s="164" t="s">
        <v>209</v>
      </c>
      <c r="C38" s="164" t="s">
        <v>238</v>
      </c>
      <c r="D38" s="164" t="s">
        <v>210</v>
      </c>
      <c r="E38" s="164" t="s">
        <v>211</v>
      </c>
      <c r="F38" s="189">
        <v>4932380</v>
      </c>
      <c r="G38" s="164" t="s">
        <v>239</v>
      </c>
      <c r="H38" s="164">
        <v>305984386</v>
      </c>
      <c r="I38" s="164" t="s">
        <v>79</v>
      </c>
      <c r="J38" s="4">
        <v>4</v>
      </c>
      <c r="K38" s="4">
        <v>2256000</v>
      </c>
      <c r="L38" s="4">
        <v>9024</v>
      </c>
      <c r="O38" s="226"/>
    </row>
    <row r="39" spans="1:15" ht="47.25" x14ac:dyDescent="0.25">
      <c r="A39" s="171">
        <v>34</v>
      </c>
      <c r="B39" s="164" t="s">
        <v>209</v>
      </c>
      <c r="C39" s="164" t="s">
        <v>240</v>
      </c>
      <c r="D39" s="164" t="s">
        <v>210</v>
      </c>
      <c r="E39" s="164" t="s">
        <v>211</v>
      </c>
      <c r="F39" s="189">
        <v>9147769</v>
      </c>
      <c r="G39" s="164" t="s">
        <v>241</v>
      </c>
      <c r="H39" s="164">
        <v>305857804</v>
      </c>
      <c r="I39" s="164" t="s">
        <v>86</v>
      </c>
      <c r="J39" s="4">
        <v>10</v>
      </c>
      <c r="K39" s="4">
        <v>98500</v>
      </c>
      <c r="L39" s="4">
        <v>985</v>
      </c>
      <c r="O39" s="226"/>
    </row>
    <row r="40" spans="1:15" ht="47.25" x14ac:dyDescent="0.25">
      <c r="A40" s="171">
        <v>35</v>
      </c>
      <c r="B40" s="164" t="s">
        <v>209</v>
      </c>
      <c r="C40" s="164" t="s">
        <v>242</v>
      </c>
      <c r="D40" s="164" t="s">
        <v>210</v>
      </c>
      <c r="E40" s="164" t="s">
        <v>211</v>
      </c>
      <c r="F40" s="189">
        <v>9128072</v>
      </c>
      <c r="G40" s="164" t="s">
        <v>243</v>
      </c>
      <c r="H40" s="164">
        <v>306724201</v>
      </c>
      <c r="I40" s="164" t="s">
        <v>86</v>
      </c>
      <c r="J40" s="4">
        <v>50</v>
      </c>
      <c r="K40" s="4">
        <v>45000</v>
      </c>
      <c r="L40" s="4">
        <v>2250</v>
      </c>
      <c r="O40" s="226"/>
    </row>
    <row r="41" spans="1:15" ht="47.25" x14ac:dyDescent="0.25">
      <c r="A41" s="171">
        <v>36</v>
      </c>
      <c r="B41" s="164" t="s">
        <v>209</v>
      </c>
      <c r="C41" s="164" t="s">
        <v>244</v>
      </c>
      <c r="D41" s="164" t="s">
        <v>210</v>
      </c>
      <c r="E41" s="164" t="s">
        <v>211</v>
      </c>
      <c r="F41" s="189">
        <v>9127930</v>
      </c>
      <c r="G41" s="164" t="s">
        <v>245</v>
      </c>
      <c r="H41" s="164">
        <v>306089114</v>
      </c>
      <c r="I41" s="164" t="s">
        <v>96</v>
      </c>
      <c r="J41" s="4">
        <v>200</v>
      </c>
      <c r="K41" s="4">
        <v>8950</v>
      </c>
      <c r="L41" s="4">
        <v>1790</v>
      </c>
      <c r="O41" s="226"/>
    </row>
    <row r="42" spans="1:15" ht="47.25" x14ac:dyDescent="0.25">
      <c r="A42" s="171">
        <v>37</v>
      </c>
      <c r="B42" s="164" t="s">
        <v>209</v>
      </c>
      <c r="C42" s="164" t="s">
        <v>246</v>
      </c>
      <c r="D42" s="164" t="s">
        <v>210</v>
      </c>
      <c r="E42" s="164" t="s">
        <v>211</v>
      </c>
      <c r="F42" s="189">
        <v>9128227</v>
      </c>
      <c r="G42" s="164" t="s">
        <v>100</v>
      </c>
      <c r="H42" s="164">
        <v>305000408</v>
      </c>
      <c r="I42" s="164" t="s">
        <v>96</v>
      </c>
      <c r="J42" s="4">
        <v>100</v>
      </c>
      <c r="K42" s="4">
        <v>6200</v>
      </c>
      <c r="L42" s="4">
        <v>620</v>
      </c>
      <c r="O42" s="226"/>
    </row>
    <row r="43" spans="1:15" ht="47.25" x14ac:dyDescent="0.25">
      <c r="A43" s="171">
        <v>38</v>
      </c>
      <c r="B43" s="164" t="s">
        <v>209</v>
      </c>
      <c r="C43" s="164" t="s">
        <v>247</v>
      </c>
      <c r="D43" s="164" t="s">
        <v>210</v>
      </c>
      <c r="E43" s="164" t="s">
        <v>211</v>
      </c>
      <c r="F43" s="189">
        <v>9128474</v>
      </c>
      <c r="G43" s="164" t="s">
        <v>248</v>
      </c>
      <c r="H43" s="164">
        <v>205644455</v>
      </c>
      <c r="I43" s="164" t="s">
        <v>96</v>
      </c>
      <c r="J43" s="4">
        <v>200</v>
      </c>
      <c r="K43" s="4">
        <v>8999</v>
      </c>
      <c r="L43" s="4">
        <v>1799.8</v>
      </c>
      <c r="O43" s="226"/>
    </row>
    <row r="44" spans="1:15" ht="47.25" x14ac:dyDescent="0.25">
      <c r="A44" s="171">
        <v>39</v>
      </c>
      <c r="B44" s="164" t="s">
        <v>209</v>
      </c>
      <c r="C44" s="164" t="s">
        <v>249</v>
      </c>
      <c r="D44" s="164" t="s">
        <v>210</v>
      </c>
      <c r="E44" s="164" t="s">
        <v>211</v>
      </c>
      <c r="F44" s="189">
        <v>9128481</v>
      </c>
      <c r="G44" s="164" t="s">
        <v>250</v>
      </c>
      <c r="H44" s="164">
        <v>307027086</v>
      </c>
      <c r="I44" s="164" t="s">
        <v>96</v>
      </c>
      <c r="J44" s="4">
        <v>200</v>
      </c>
      <c r="K44" s="4">
        <v>3737</v>
      </c>
      <c r="L44" s="4">
        <v>747.4</v>
      </c>
      <c r="O44" s="226"/>
    </row>
    <row r="45" spans="1:15" ht="47.25" x14ac:dyDescent="0.25">
      <c r="A45" s="171">
        <v>40</v>
      </c>
      <c r="B45" s="164" t="s">
        <v>209</v>
      </c>
      <c r="C45" s="164" t="s">
        <v>251</v>
      </c>
      <c r="D45" s="164" t="s">
        <v>210</v>
      </c>
      <c r="E45" s="164" t="s">
        <v>218</v>
      </c>
      <c r="F45" s="189">
        <v>20</v>
      </c>
      <c r="G45" s="164" t="s">
        <v>252</v>
      </c>
      <c r="H45" s="164">
        <v>306778736</v>
      </c>
      <c r="I45" s="164" t="s">
        <v>96</v>
      </c>
      <c r="J45" s="4">
        <v>500</v>
      </c>
      <c r="K45" s="4">
        <v>25000</v>
      </c>
      <c r="L45" s="4">
        <v>12500</v>
      </c>
      <c r="O45" s="226"/>
    </row>
    <row r="46" spans="1:15" ht="63" x14ac:dyDescent="0.25">
      <c r="A46" s="171">
        <v>41</v>
      </c>
      <c r="B46" s="164" t="s">
        <v>209</v>
      </c>
      <c r="C46" s="164" t="s">
        <v>253</v>
      </c>
      <c r="D46" s="164" t="s">
        <v>210</v>
      </c>
      <c r="E46" s="164" t="s">
        <v>211</v>
      </c>
      <c r="F46" s="189">
        <v>4896161</v>
      </c>
      <c r="G46" s="164" t="s">
        <v>254</v>
      </c>
      <c r="H46" s="164">
        <v>302331529</v>
      </c>
      <c r="I46" s="164" t="s">
        <v>96</v>
      </c>
      <c r="J46" s="4">
        <v>1</v>
      </c>
      <c r="K46" s="4">
        <v>7590000</v>
      </c>
      <c r="L46" s="4">
        <v>7590</v>
      </c>
      <c r="O46" s="226"/>
    </row>
    <row r="47" spans="1:15" ht="47.25" x14ac:dyDescent="0.25">
      <c r="A47" s="171">
        <v>42</v>
      </c>
      <c r="B47" s="164" t="s">
        <v>209</v>
      </c>
      <c r="C47" s="164" t="s">
        <v>255</v>
      </c>
      <c r="D47" s="164" t="s">
        <v>210</v>
      </c>
      <c r="E47" s="164" t="s">
        <v>218</v>
      </c>
      <c r="F47" s="189">
        <v>21</v>
      </c>
      <c r="G47" s="164" t="s">
        <v>93</v>
      </c>
      <c r="H47" s="164">
        <v>308094280</v>
      </c>
      <c r="I47" s="164" t="s">
        <v>96</v>
      </c>
      <c r="J47" s="4">
        <v>7000</v>
      </c>
      <c r="K47" s="4">
        <v>1200</v>
      </c>
      <c r="L47" s="4">
        <v>8400</v>
      </c>
      <c r="O47" s="226"/>
    </row>
    <row r="48" spans="1:15" ht="47.25" x14ac:dyDescent="0.25">
      <c r="A48" s="171">
        <v>43</v>
      </c>
      <c r="B48" s="164" t="s">
        <v>209</v>
      </c>
      <c r="C48" s="164" t="s">
        <v>256</v>
      </c>
      <c r="D48" s="164" t="s">
        <v>210</v>
      </c>
      <c r="E48" s="164" t="s">
        <v>218</v>
      </c>
      <c r="F48" s="189">
        <v>6</v>
      </c>
      <c r="G48" s="164" t="s">
        <v>93</v>
      </c>
      <c r="H48" s="164">
        <v>308094280</v>
      </c>
      <c r="I48" s="164" t="s">
        <v>96</v>
      </c>
      <c r="J48" s="4">
        <v>2000</v>
      </c>
      <c r="K48" s="4">
        <v>500</v>
      </c>
      <c r="L48" s="4">
        <v>1000</v>
      </c>
      <c r="O48" s="226"/>
    </row>
    <row r="49" spans="1:15" ht="47.25" x14ac:dyDescent="0.25">
      <c r="A49" s="171">
        <v>44</v>
      </c>
      <c r="B49" s="164" t="s">
        <v>209</v>
      </c>
      <c r="C49" s="164" t="s">
        <v>257</v>
      </c>
      <c r="D49" s="164" t="s">
        <v>210</v>
      </c>
      <c r="E49" s="164" t="s">
        <v>211</v>
      </c>
      <c r="F49" s="189">
        <v>9053501</v>
      </c>
      <c r="G49" s="164" t="s">
        <v>258</v>
      </c>
      <c r="H49" s="164">
        <v>305857804</v>
      </c>
      <c r="I49" s="164" t="s">
        <v>96</v>
      </c>
      <c r="J49" s="4">
        <v>200</v>
      </c>
      <c r="K49" s="4">
        <v>2480</v>
      </c>
      <c r="L49" s="4">
        <v>496</v>
      </c>
      <c r="O49" s="226"/>
    </row>
    <row r="50" spans="1:15" ht="47.25" x14ac:dyDescent="0.25">
      <c r="A50" s="171">
        <v>45</v>
      </c>
      <c r="B50" s="164" t="s">
        <v>209</v>
      </c>
      <c r="C50" s="164" t="s">
        <v>259</v>
      </c>
      <c r="D50" s="164" t="s">
        <v>210</v>
      </c>
      <c r="E50" s="164" t="s">
        <v>211</v>
      </c>
      <c r="F50" s="189">
        <v>9053858</v>
      </c>
      <c r="G50" s="164" t="s">
        <v>85</v>
      </c>
      <c r="H50" s="164">
        <v>306089114</v>
      </c>
      <c r="I50" s="164" t="s">
        <v>81</v>
      </c>
      <c r="J50" s="4">
        <v>2</v>
      </c>
      <c r="K50" s="4">
        <v>50000</v>
      </c>
      <c r="L50" s="4">
        <v>100</v>
      </c>
      <c r="O50" s="226"/>
    </row>
    <row r="51" spans="1:15" ht="47.25" x14ac:dyDescent="0.25">
      <c r="A51" s="171">
        <v>46</v>
      </c>
      <c r="B51" s="164" t="s">
        <v>209</v>
      </c>
      <c r="C51" s="164" t="s">
        <v>260</v>
      </c>
      <c r="D51" s="164" t="s">
        <v>210</v>
      </c>
      <c r="E51" s="164" t="s">
        <v>211</v>
      </c>
      <c r="F51" s="189">
        <v>9053864</v>
      </c>
      <c r="G51" s="164" t="s">
        <v>85</v>
      </c>
      <c r="H51" s="164">
        <v>306089114</v>
      </c>
      <c r="I51" s="164" t="s">
        <v>81</v>
      </c>
      <c r="J51" s="4">
        <v>2</v>
      </c>
      <c r="K51" s="4">
        <v>54000</v>
      </c>
      <c r="L51" s="4">
        <v>108</v>
      </c>
      <c r="O51" s="226"/>
    </row>
    <row r="52" spans="1:15" ht="47.25" x14ac:dyDescent="0.25">
      <c r="A52" s="171">
        <v>47</v>
      </c>
      <c r="B52" s="164" t="s">
        <v>209</v>
      </c>
      <c r="C52" s="164" t="s">
        <v>234</v>
      </c>
      <c r="D52" s="164" t="s">
        <v>210</v>
      </c>
      <c r="E52" s="164" t="s">
        <v>211</v>
      </c>
      <c r="F52" s="189">
        <v>9049074</v>
      </c>
      <c r="G52" s="164" t="s">
        <v>261</v>
      </c>
      <c r="H52" s="164">
        <v>301827155</v>
      </c>
      <c r="I52" s="164" t="s">
        <v>81</v>
      </c>
      <c r="J52" s="4">
        <v>170</v>
      </c>
      <c r="K52" s="4">
        <v>26198</v>
      </c>
      <c r="L52" s="4">
        <v>4453.66</v>
      </c>
      <c r="O52" s="226"/>
    </row>
    <row r="53" spans="1:15" ht="47.25" x14ac:dyDescent="0.25">
      <c r="A53" s="171">
        <v>48</v>
      </c>
      <c r="B53" s="164" t="s">
        <v>209</v>
      </c>
      <c r="C53" s="164" t="s">
        <v>262</v>
      </c>
      <c r="D53" s="164" t="s">
        <v>210</v>
      </c>
      <c r="E53" s="164" t="s">
        <v>211</v>
      </c>
      <c r="F53" s="189">
        <v>9032870</v>
      </c>
      <c r="G53" s="164" t="s">
        <v>263</v>
      </c>
      <c r="H53" s="164">
        <v>307595884</v>
      </c>
      <c r="I53" s="164" t="s">
        <v>96</v>
      </c>
      <c r="J53" s="4">
        <v>4</v>
      </c>
      <c r="K53" s="4">
        <v>623000</v>
      </c>
      <c r="L53" s="4">
        <v>2492</v>
      </c>
      <c r="O53" s="226"/>
    </row>
    <row r="54" spans="1:15" ht="47.25" x14ac:dyDescent="0.25">
      <c r="A54" s="171">
        <v>49</v>
      </c>
      <c r="B54" s="164" t="s">
        <v>209</v>
      </c>
      <c r="C54" s="164" t="s">
        <v>264</v>
      </c>
      <c r="D54" s="164" t="s">
        <v>210</v>
      </c>
      <c r="E54" s="164" t="s">
        <v>211</v>
      </c>
      <c r="F54" s="189">
        <v>4864493</v>
      </c>
      <c r="G54" s="164" t="s">
        <v>265</v>
      </c>
      <c r="H54" s="164">
        <v>306589726</v>
      </c>
      <c r="I54" s="164" t="s">
        <v>96</v>
      </c>
      <c r="J54" s="4">
        <v>1</v>
      </c>
      <c r="K54" s="4">
        <v>6971400</v>
      </c>
      <c r="L54" s="4">
        <v>6971.4</v>
      </c>
      <c r="O54" s="226"/>
    </row>
    <row r="55" spans="1:15" ht="47.25" x14ac:dyDescent="0.25">
      <c r="A55" s="171">
        <v>50</v>
      </c>
      <c r="B55" s="164" t="s">
        <v>851</v>
      </c>
      <c r="C55" s="164" t="s">
        <v>927</v>
      </c>
      <c r="D55" s="164" t="s">
        <v>210</v>
      </c>
      <c r="E55" s="164" t="s">
        <v>926</v>
      </c>
      <c r="F55" s="191" t="s">
        <v>925</v>
      </c>
      <c r="G55" s="154" t="s">
        <v>924</v>
      </c>
      <c r="H55" s="164">
        <v>306284663</v>
      </c>
      <c r="I55" s="164" t="s">
        <v>96</v>
      </c>
      <c r="J55" s="4">
        <v>2</v>
      </c>
      <c r="K55" s="4">
        <v>1000000</v>
      </c>
      <c r="L55" s="4">
        <f>2000000/1000</f>
        <v>2000</v>
      </c>
      <c r="O55" s="226"/>
    </row>
    <row r="56" spans="1:15" ht="47.25" x14ac:dyDescent="0.25">
      <c r="A56" s="171">
        <v>51</v>
      </c>
      <c r="B56" s="164" t="s">
        <v>851</v>
      </c>
      <c r="C56" s="164" t="s">
        <v>923</v>
      </c>
      <c r="D56" s="164" t="s">
        <v>210</v>
      </c>
      <c r="E56" s="164" t="s">
        <v>211</v>
      </c>
      <c r="F56" s="191" t="s">
        <v>922</v>
      </c>
      <c r="G56" s="154" t="s">
        <v>921</v>
      </c>
      <c r="H56" s="164">
        <v>306181594</v>
      </c>
      <c r="I56" s="164" t="s">
        <v>917</v>
      </c>
      <c r="J56" s="4">
        <v>1</v>
      </c>
      <c r="K56" s="4">
        <v>7942400</v>
      </c>
      <c r="L56" s="4">
        <v>7942.4</v>
      </c>
      <c r="O56" s="226"/>
    </row>
    <row r="57" spans="1:15" ht="63" x14ac:dyDescent="0.25">
      <c r="A57" s="171">
        <v>52</v>
      </c>
      <c r="B57" s="164" t="s">
        <v>851</v>
      </c>
      <c r="C57" s="164" t="s">
        <v>920</v>
      </c>
      <c r="D57" s="164" t="s">
        <v>210</v>
      </c>
      <c r="E57" s="164" t="s">
        <v>211</v>
      </c>
      <c r="F57" s="191" t="s">
        <v>919</v>
      </c>
      <c r="G57" s="154" t="s">
        <v>918</v>
      </c>
      <c r="H57" s="164">
        <v>305035047</v>
      </c>
      <c r="I57" s="164" t="s">
        <v>917</v>
      </c>
      <c r="J57" s="4">
        <v>1</v>
      </c>
      <c r="K57" s="4">
        <v>756000</v>
      </c>
      <c r="L57" s="4">
        <v>756</v>
      </c>
      <c r="O57" s="226"/>
    </row>
    <row r="58" spans="1:15" ht="47.25" x14ac:dyDescent="0.25">
      <c r="A58" s="171">
        <v>53</v>
      </c>
      <c r="B58" s="164" t="s">
        <v>851</v>
      </c>
      <c r="C58" s="164" t="s">
        <v>916</v>
      </c>
      <c r="D58" s="164" t="s">
        <v>210</v>
      </c>
      <c r="E58" s="164" t="s">
        <v>211</v>
      </c>
      <c r="F58" s="191" t="s">
        <v>915</v>
      </c>
      <c r="G58" s="154" t="s">
        <v>914</v>
      </c>
      <c r="H58" s="164">
        <v>305984386</v>
      </c>
      <c r="I58" s="164" t="s">
        <v>79</v>
      </c>
      <c r="J58" s="4">
        <v>12</v>
      </c>
      <c r="K58" s="4">
        <v>1571612</v>
      </c>
      <c r="L58" s="4">
        <v>18859.344000000001</v>
      </c>
      <c r="O58" s="226"/>
    </row>
    <row r="59" spans="1:15" ht="47.25" x14ac:dyDescent="0.25">
      <c r="A59" s="171">
        <v>54</v>
      </c>
      <c r="B59" s="164" t="s">
        <v>851</v>
      </c>
      <c r="C59" s="164" t="s">
        <v>913</v>
      </c>
      <c r="D59" s="164" t="s">
        <v>210</v>
      </c>
      <c r="E59" s="164" t="s">
        <v>211</v>
      </c>
      <c r="F59" s="191" t="s">
        <v>912</v>
      </c>
      <c r="G59" s="154" t="s">
        <v>876</v>
      </c>
      <c r="H59" s="164">
        <v>205040829</v>
      </c>
      <c r="I59" s="164" t="s">
        <v>81</v>
      </c>
      <c r="J59" s="4">
        <v>49</v>
      </c>
      <c r="K59" s="4">
        <v>27427</v>
      </c>
      <c r="L59" s="4">
        <v>1343.923</v>
      </c>
      <c r="O59" s="226"/>
    </row>
    <row r="60" spans="1:15" ht="47.25" x14ac:dyDescent="0.25">
      <c r="A60" s="171">
        <v>55</v>
      </c>
      <c r="B60" s="164" t="s">
        <v>851</v>
      </c>
      <c r="C60" s="164" t="s">
        <v>911</v>
      </c>
      <c r="D60" s="164" t="s">
        <v>210</v>
      </c>
      <c r="E60" s="164" t="s">
        <v>910</v>
      </c>
      <c r="F60" s="191" t="s">
        <v>909</v>
      </c>
      <c r="G60" s="154" t="s">
        <v>908</v>
      </c>
      <c r="H60" s="164">
        <v>492744338</v>
      </c>
      <c r="I60" s="194" t="s">
        <v>79</v>
      </c>
      <c r="J60" s="4">
        <v>150</v>
      </c>
      <c r="K60" s="4">
        <v>30000</v>
      </c>
      <c r="L60" s="4">
        <v>4500</v>
      </c>
      <c r="O60" s="226"/>
    </row>
    <row r="61" spans="1:15" ht="47.25" x14ac:dyDescent="0.25">
      <c r="A61" s="171">
        <v>56</v>
      </c>
      <c r="B61" s="164" t="s">
        <v>851</v>
      </c>
      <c r="C61" s="164" t="s">
        <v>907</v>
      </c>
      <c r="D61" s="164" t="s">
        <v>210</v>
      </c>
      <c r="E61" s="164" t="s">
        <v>211</v>
      </c>
      <c r="F61" s="191" t="s">
        <v>906</v>
      </c>
      <c r="G61" s="154" t="s">
        <v>263</v>
      </c>
      <c r="H61" s="164">
        <v>307595884</v>
      </c>
      <c r="I61" s="164" t="s">
        <v>79</v>
      </c>
      <c r="J61" s="4">
        <v>4</v>
      </c>
      <c r="K61" s="4">
        <v>628000</v>
      </c>
      <c r="L61" s="4">
        <v>2512</v>
      </c>
      <c r="O61" s="226"/>
    </row>
    <row r="62" spans="1:15" ht="47.25" x14ac:dyDescent="0.25">
      <c r="A62" s="171">
        <v>57</v>
      </c>
      <c r="B62" s="164" t="s">
        <v>851</v>
      </c>
      <c r="C62" s="164" t="s">
        <v>904</v>
      </c>
      <c r="D62" s="164" t="s">
        <v>210</v>
      </c>
      <c r="E62" s="164" t="s">
        <v>211</v>
      </c>
      <c r="F62" s="191" t="s">
        <v>905</v>
      </c>
      <c r="G62" s="154" t="s">
        <v>902</v>
      </c>
      <c r="H62" s="164">
        <v>30389284</v>
      </c>
      <c r="I62" s="164" t="s">
        <v>79</v>
      </c>
      <c r="J62" s="4">
        <v>80</v>
      </c>
      <c r="K62" s="4">
        <v>40000</v>
      </c>
      <c r="L62" s="4">
        <v>3200</v>
      </c>
      <c r="O62" s="226"/>
    </row>
    <row r="63" spans="1:15" ht="47.25" x14ac:dyDescent="0.25">
      <c r="A63" s="171">
        <v>58</v>
      </c>
      <c r="B63" s="164" t="s">
        <v>851</v>
      </c>
      <c r="C63" s="164" t="s">
        <v>904</v>
      </c>
      <c r="D63" s="164" t="s">
        <v>210</v>
      </c>
      <c r="E63" s="164" t="s">
        <v>211</v>
      </c>
      <c r="F63" s="191" t="s">
        <v>903</v>
      </c>
      <c r="G63" s="154" t="s">
        <v>902</v>
      </c>
      <c r="H63" s="164">
        <v>30389284</v>
      </c>
      <c r="I63" s="164" t="s">
        <v>79</v>
      </c>
      <c r="J63" s="4">
        <v>1</v>
      </c>
      <c r="K63" s="4">
        <f>+L63*1000</f>
        <v>480000</v>
      </c>
      <c r="L63" s="4">
        <v>480</v>
      </c>
      <c r="O63" s="226"/>
    </row>
    <row r="64" spans="1:15" ht="47.25" x14ac:dyDescent="0.25">
      <c r="A64" s="171">
        <v>59</v>
      </c>
      <c r="B64" s="164" t="s">
        <v>851</v>
      </c>
      <c r="C64" s="164" t="s">
        <v>853</v>
      </c>
      <c r="D64" s="164" t="s">
        <v>210</v>
      </c>
      <c r="E64" s="164" t="s">
        <v>211</v>
      </c>
      <c r="F64" s="191" t="s">
        <v>901</v>
      </c>
      <c r="G64" s="154" t="s">
        <v>900</v>
      </c>
      <c r="H64" s="164">
        <v>307484968</v>
      </c>
      <c r="I64" s="164" t="s">
        <v>79</v>
      </c>
      <c r="J64" s="4">
        <v>20</v>
      </c>
      <c r="K64" s="4">
        <v>68080</v>
      </c>
      <c r="L64" s="4">
        <v>1361.6</v>
      </c>
      <c r="O64" s="226"/>
    </row>
    <row r="65" spans="1:15" ht="47.25" x14ac:dyDescent="0.25">
      <c r="A65" s="171">
        <v>60</v>
      </c>
      <c r="B65" s="164" t="s">
        <v>851</v>
      </c>
      <c r="C65" s="164" t="s">
        <v>899</v>
      </c>
      <c r="D65" s="164" t="s">
        <v>210</v>
      </c>
      <c r="E65" s="164" t="s">
        <v>211</v>
      </c>
      <c r="F65" s="191" t="s">
        <v>898</v>
      </c>
      <c r="G65" s="154" t="s">
        <v>895</v>
      </c>
      <c r="H65" s="164">
        <v>303076955</v>
      </c>
      <c r="I65" s="164" t="s">
        <v>79</v>
      </c>
      <c r="J65" s="4">
        <v>1</v>
      </c>
      <c r="K65" s="4">
        <f>+L65*1000</f>
        <v>3499910</v>
      </c>
      <c r="L65" s="4">
        <v>3499.91</v>
      </c>
      <c r="O65" s="226"/>
    </row>
    <row r="66" spans="1:15" ht="47.25" x14ac:dyDescent="0.25">
      <c r="A66" s="171">
        <v>61</v>
      </c>
      <c r="B66" s="164" t="s">
        <v>851</v>
      </c>
      <c r="C66" s="164" t="s">
        <v>897</v>
      </c>
      <c r="D66" s="164" t="s">
        <v>210</v>
      </c>
      <c r="E66" s="164" t="s">
        <v>211</v>
      </c>
      <c r="F66" s="191" t="s">
        <v>896</v>
      </c>
      <c r="G66" s="154" t="s">
        <v>895</v>
      </c>
      <c r="H66" s="164">
        <v>303076955</v>
      </c>
      <c r="I66" s="164" t="s">
        <v>79</v>
      </c>
      <c r="J66" s="4">
        <v>9</v>
      </c>
      <c r="K66" s="4">
        <f>+L66/J66*1000</f>
        <v>4209555.555555556</v>
      </c>
      <c r="L66" s="4">
        <v>37886</v>
      </c>
      <c r="O66" s="226"/>
    </row>
    <row r="67" spans="1:15" ht="47.25" x14ac:dyDescent="0.25">
      <c r="A67" s="171">
        <v>62</v>
      </c>
      <c r="B67" s="164" t="s">
        <v>851</v>
      </c>
      <c r="C67" s="164" t="s">
        <v>212</v>
      </c>
      <c r="D67" s="164" t="s">
        <v>210</v>
      </c>
      <c r="E67" s="164" t="s">
        <v>211</v>
      </c>
      <c r="F67" s="191" t="s">
        <v>894</v>
      </c>
      <c r="G67" s="154" t="s">
        <v>876</v>
      </c>
      <c r="H67" s="164">
        <v>205040829</v>
      </c>
      <c r="I67" s="164" t="s">
        <v>870</v>
      </c>
      <c r="J67" s="4">
        <v>40</v>
      </c>
      <c r="K67" s="4">
        <v>26600</v>
      </c>
      <c r="L67" s="4">
        <v>1064</v>
      </c>
      <c r="O67" s="226"/>
    </row>
    <row r="68" spans="1:15" ht="47.25" x14ac:dyDescent="0.25">
      <c r="A68" s="171">
        <v>63</v>
      </c>
      <c r="B68" s="164" t="s">
        <v>851</v>
      </c>
      <c r="C68" s="164" t="s">
        <v>106</v>
      </c>
      <c r="D68" s="164" t="s">
        <v>210</v>
      </c>
      <c r="E68" s="164" t="s">
        <v>211</v>
      </c>
      <c r="F68" s="191" t="s">
        <v>893</v>
      </c>
      <c r="G68" s="154" t="s">
        <v>892</v>
      </c>
      <c r="H68" s="164">
        <v>308085846</v>
      </c>
      <c r="I68" s="164" t="s">
        <v>79</v>
      </c>
      <c r="J68" s="4">
        <v>200</v>
      </c>
      <c r="K68" s="4">
        <v>2445</v>
      </c>
      <c r="L68" s="4">
        <v>489</v>
      </c>
      <c r="O68" s="226"/>
    </row>
    <row r="69" spans="1:15" ht="78.75" x14ac:dyDescent="0.25">
      <c r="A69" s="171">
        <v>64</v>
      </c>
      <c r="B69" s="164" t="s">
        <v>851</v>
      </c>
      <c r="C69" s="164" t="s">
        <v>891</v>
      </c>
      <c r="D69" s="164" t="s">
        <v>210</v>
      </c>
      <c r="E69" s="164" t="s">
        <v>211</v>
      </c>
      <c r="F69" s="191" t="s">
        <v>890</v>
      </c>
      <c r="G69" s="154" t="s">
        <v>889</v>
      </c>
      <c r="H69" s="164">
        <v>305109680</v>
      </c>
      <c r="I69" s="164" t="s">
        <v>79</v>
      </c>
      <c r="J69" s="4">
        <v>108</v>
      </c>
      <c r="K69" s="4">
        <v>260000</v>
      </c>
      <c r="L69" s="4">
        <v>28080</v>
      </c>
      <c r="O69" s="226"/>
    </row>
    <row r="70" spans="1:15" ht="47.25" x14ac:dyDescent="0.25">
      <c r="A70" s="171">
        <v>65</v>
      </c>
      <c r="B70" s="164" t="s">
        <v>851</v>
      </c>
      <c r="C70" s="164" t="s">
        <v>225</v>
      </c>
      <c r="D70" s="164" t="s">
        <v>210</v>
      </c>
      <c r="E70" s="164" t="s">
        <v>211</v>
      </c>
      <c r="F70" s="191" t="s">
        <v>888</v>
      </c>
      <c r="G70" s="154" t="s">
        <v>887</v>
      </c>
      <c r="H70" s="164">
        <v>207079302</v>
      </c>
      <c r="I70" s="164" t="s">
        <v>79</v>
      </c>
      <c r="J70" s="4">
        <v>19</v>
      </c>
      <c r="K70" s="4">
        <v>48000</v>
      </c>
      <c r="L70" s="4">
        <v>912</v>
      </c>
      <c r="O70" s="226"/>
    </row>
    <row r="71" spans="1:15" ht="47.25" x14ac:dyDescent="0.25">
      <c r="A71" s="171">
        <v>66</v>
      </c>
      <c r="B71" s="164" t="s">
        <v>851</v>
      </c>
      <c r="C71" s="164" t="s">
        <v>226</v>
      </c>
      <c r="D71" s="164" t="s">
        <v>210</v>
      </c>
      <c r="E71" s="164" t="s">
        <v>211</v>
      </c>
      <c r="F71" s="191" t="s">
        <v>886</v>
      </c>
      <c r="G71" s="154" t="s">
        <v>885</v>
      </c>
      <c r="H71" s="164">
        <v>303316426</v>
      </c>
      <c r="I71" s="164" t="s">
        <v>79</v>
      </c>
      <c r="J71" s="4">
        <v>30</v>
      </c>
      <c r="K71" s="4">
        <v>59000</v>
      </c>
      <c r="L71" s="4">
        <v>1770</v>
      </c>
      <c r="O71" s="226"/>
    </row>
    <row r="72" spans="1:15" ht="47.25" x14ac:dyDescent="0.25">
      <c r="A72" s="171">
        <v>67</v>
      </c>
      <c r="B72" s="164" t="s">
        <v>851</v>
      </c>
      <c r="C72" s="164" t="s">
        <v>884</v>
      </c>
      <c r="D72" s="164" t="s">
        <v>210</v>
      </c>
      <c r="E72" s="164" t="s">
        <v>211</v>
      </c>
      <c r="F72" s="191" t="s">
        <v>883</v>
      </c>
      <c r="G72" s="154" t="s">
        <v>235</v>
      </c>
      <c r="H72" s="164">
        <v>306590995</v>
      </c>
      <c r="I72" s="164" t="s">
        <v>79</v>
      </c>
      <c r="J72" s="4">
        <v>15</v>
      </c>
      <c r="K72" s="4">
        <v>22998</v>
      </c>
      <c r="L72" s="4">
        <v>344.97</v>
      </c>
      <c r="O72" s="226"/>
    </row>
    <row r="73" spans="1:15" ht="47.25" x14ac:dyDescent="0.25">
      <c r="A73" s="171">
        <v>68</v>
      </c>
      <c r="B73" s="164" t="s">
        <v>851</v>
      </c>
      <c r="C73" s="164" t="s">
        <v>882</v>
      </c>
      <c r="D73" s="164" t="s">
        <v>210</v>
      </c>
      <c r="E73" s="164" t="s">
        <v>211</v>
      </c>
      <c r="F73" s="191" t="s">
        <v>881</v>
      </c>
      <c r="G73" s="154" t="s">
        <v>880</v>
      </c>
      <c r="H73" s="164">
        <v>306962928</v>
      </c>
      <c r="I73" s="164" t="s">
        <v>870</v>
      </c>
      <c r="J73" s="4">
        <v>10</v>
      </c>
      <c r="K73" s="4">
        <v>45800</v>
      </c>
      <c r="L73" s="4">
        <v>458</v>
      </c>
      <c r="O73" s="226"/>
    </row>
    <row r="74" spans="1:15" ht="47.25" x14ac:dyDescent="0.25">
      <c r="A74" s="171">
        <v>69</v>
      </c>
      <c r="B74" s="164" t="s">
        <v>851</v>
      </c>
      <c r="C74" s="164" t="s">
        <v>879</v>
      </c>
      <c r="D74" s="164" t="s">
        <v>210</v>
      </c>
      <c r="E74" s="164" t="s">
        <v>211</v>
      </c>
      <c r="F74" s="191" t="s">
        <v>878</v>
      </c>
      <c r="G74" s="154" t="s">
        <v>245</v>
      </c>
      <c r="H74" s="164">
        <v>306089114</v>
      </c>
      <c r="I74" s="164" t="s">
        <v>79</v>
      </c>
      <c r="J74" s="4">
        <v>50</v>
      </c>
      <c r="K74" s="4">
        <v>12000</v>
      </c>
      <c r="L74" s="4">
        <v>600</v>
      </c>
      <c r="O74" s="226"/>
    </row>
    <row r="75" spans="1:15" ht="47.25" x14ac:dyDescent="0.25">
      <c r="A75" s="171">
        <v>70</v>
      </c>
      <c r="B75" s="164" t="s">
        <v>851</v>
      </c>
      <c r="C75" s="164" t="s">
        <v>212</v>
      </c>
      <c r="D75" s="164" t="s">
        <v>210</v>
      </c>
      <c r="E75" s="164" t="s">
        <v>211</v>
      </c>
      <c r="F75" s="191" t="s">
        <v>877</v>
      </c>
      <c r="G75" s="154" t="s">
        <v>876</v>
      </c>
      <c r="H75" s="164">
        <v>205040829</v>
      </c>
      <c r="I75" s="164" t="s">
        <v>870</v>
      </c>
      <c r="J75" s="4">
        <v>45</v>
      </c>
      <c r="K75" s="4">
        <v>26287</v>
      </c>
      <c r="L75" s="4">
        <v>1182.915</v>
      </c>
      <c r="O75" s="226"/>
    </row>
    <row r="76" spans="1:15" ht="47.25" x14ac:dyDescent="0.25">
      <c r="A76" s="171">
        <v>71</v>
      </c>
      <c r="B76" s="164" t="s">
        <v>851</v>
      </c>
      <c r="C76" s="164" t="s">
        <v>867</v>
      </c>
      <c r="D76" s="164" t="s">
        <v>210</v>
      </c>
      <c r="E76" s="164" t="s">
        <v>211</v>
      </c>
      <c r="F76" s="191" t="s">
        <v>875</v>
      </c>
      <c r="G76" s="154" t="s">
        <v>874</v>
      </c>
      <c r="H76" s="164">
        <v>457100783</v>
      </c>
      <c r="I76" s="164" t="s">
        <v>79</v>
      </c>
      <c r="J76" s="4">
        <v>400</v>
      </c>
      <c r="K76" s="4">
        <v>1000</v>
      </c>
      <c r="L76" s="4">
        <v>400</v>
      </c>
      <c r="O76" s="226"/>
    </row>
    <row r="77" spans="1:15" ht="47.25" x14ac:dyDescent="0.25">
      <c r="A77" s="171">
        <v>72</v>
      </c>
      <c r="B77" s="164" t="s">
        <v>851</v>
      </c>
      <c r="C77" s="164" t="s">
        <v>873</v>
      </c>
      <c r="D77" s="164" t="s">
        <v>210</v>
      </c>
      <c r="E77" s="164" t="s">
        <v>211</v>
      </c>
      <c r="F77" s="191" t="s">
        <v>872</v>
      </c>
      <c r="G77" s="154" t="s">
        <v>871</v>
      </c>
      <c r="H77" s="164">
        <v>307957489</v>
      </c>
      <c r="I77" s="164" t="s">
        <v>870</v>
      </c>
      <c r="J77" s="4">
        <v>250</v>
      </c>
      <c r="K77" s="4">
        <v>8888</v>
      </c>
      <c r="L77" s="4">
        <v>2222</v>
      </c>
      <c r="O77" s="226"/>
    </row>
    <row r="78" spans="1:15" ht="47.25" x14ac:dyDescent="0.25">
      <c r="A78" s="171">
        <v>73</v>
      </c>
      <c r="B78" s="164" t="s">
        <v>851</v>
      </c>
      <c r="C78" s="164" t="s">
        <v>867</v>
      </c>
      <c r="D78" s="164" t="s">
        <v>210</v>
      </c>
      <c r="E78" s="164" t="s">
        <v>211</v>
      </c>
      <c r="F78" s="191" t="s">
        <v>869</v>
      </c>
      <c r="G78" s="154" t="s">
        <v>868</v>
      </c>
      <c r="H78" s="164">
        <v>304815209</v>
      </c>
      <c r="I78" s="164" t="s">
        <v>79</v>
      </c>
      <c r="J78" s="4">
        <v>100</v>
      </c>
      <c r="K78" s="4">
        <v>9500</v>
      </c>
      <c r="L78" s="4">
        <v>950</v>
      </c>
      <c r="O78" s="226"/>
    </row>
    <row r="79" spans="1:15" ht="47.25" x14ac:dyDescent="0.25">
      <c r="A79" s="171">
        <v>74</v>
      </c>
      <c r="B79" s="164" t="s">
        <v>851</v>
      </c>
      <c r="C79" s="164" t="s">
        <v>867</v>
      </c>
      <c r="D79" s="164" t="s">
        <v>210</v>
      </c>
      <c r="E79" s="164" t="s">
        <v>211</v>
      </c>
      <c r="F79" s="191" t="s">
        <v>866</v>
      </c>
      <c r="G79" s="154" t="s">
        <v>865</v>
      </c>
      <c r="H79" s="164">
        <v>307894268</v>
      </c>
      <c r="I79" s="164" t="s">
        <v>79</v>
      </c>
      <c r="J79" s="4">
        <v>400</v>
      </c>
      <c r="K79" s="4">
        <v>1250</v>
      </c>
      <c r="L79" s="4">
        <v>500</v>
      </c>
      <c r="O79" s="226"/>
    </row>
    <row r="80" spans="1:15" ht="47.25" x14ac:dyDescent="0.25">
      <c r="A80" s="171">
        <v>75</v>
      </c>
      <c r="B80" s="164" t="s">
        <v>851</v>
      </c>
      <c r="C80" s="164" t="s">
        <v>864</v>
      </c>
      <c r="D80" s="164" t="s">
        <v>210</v>
      </c>
      <c r="E80" s="164" t="s">
        <v>211</v>
      </c>
      <c r="F80" s="191" t="s">
        <v>863</v>
      </c>
      <c r="G80" s="154" t="s">
        <v>862</v>
      </c>
      <c r="H80" s="164">
        <v>205201452</v>
      </c>
      <c r="I80" s="164" t="s">
        <v>79</v>
      </c>
      <c r="J80" s="4">
        <v>300</v>
      </c>
      <c r="K80" s="4">
        <f>+L80*1000/J80</f>
        <v>10357.9</v>
      </c>
      <c r="L80" s="4">
        <v>3107.37</v>
      </c>
      <c r="O80" s="226"/>
    </row>
    <row r="81" spans="1:15" ht="63" customHeight="1" x14ac:dyDescent="0.25">
      <c r="A81" s="171">
        <v>76</v>
      </c>
      <c r="B81" s="164" t="s">
        <v>851</v>
      </c>
      <c r="C81" s="164" t="s">
        <v>861</v>
      </c>
      <c r="D81" s="164" t="s">
        <v>68</v>
      </c>
      <c r="E81" s="164" t="s">
        <v>211</v>
      </c>
      <c r="F81" s="189">
        <v>9388619</v>
      </c>
      <c r="G81" s="164" t="s">
        <v>860</v>
      </c>
      <c r="H81" s="164">
        <v>206156999</v>
      </c>
      <c r="I81" s="164" t="s">
        <v>79</v>
      </c>
      <c r="J81" s="4">
        <v>200</v>
      </c>
      <c r="K81" s="4">
        <v>15000</v>
      </c>
      <c r="L81" s="4">
        <f>+K81*0.2</f>
        <v>3000</v>
      </c>
      <c r="O81" s="226"/>
    </row>
    <row r="82" spans="1:15" ht="63" customHeight="1" x14ac:dyDescent="0.25">
      <c r="A82" s="171">
        <v>77</v>
      </c>
      <c r="B82" s="164" t="s">
        <v>851</v>
      </c>
      <c r="C82" s="164" t="s">
        <v>859</v>
      </c>
      <c r="D82" s="164" t="s">
        <v>68</v>
      </c>
      <c r="E82" s="164" t="s">
        <v>211</v>
      </c>
      <c r="F82" s="189">
        <v>9353677</v>
      </c>
      <c r="G82" s="164" t="s">
        <v>858</v>
      </c>
      <c r="H82" s="164">
        <v>207027936</v>
      </c>
      <c r="I82" s="164" t="s">
        <v>79</v>
      </c>
      <c r="J82" s="4">
        <v>6</v>
      </c>
      <c r="K82" s="4">
        <v>300000</v>
      </c>
      <c r="L82" s="4">
        <v>1800</v>
      </c>
      <c r="O82" s="226"/>
    </row>
    <row r="83" spans="1:15" ht="63" customHeight="1" x14ac:dyDescent="0.25">
      <c r="A83" s="171">
        <v>78</v>
      </c>
      <c r="B83" s="164" t="s">
        <v>851</v>
      </c>
      <c r="C83" s="164" t="s">
        <v>857</v>
      </c>
      <c r="D83" s="164" t="s">
        <v>68</v>
      </c>
      <c r="E83" s="164" t="s">
        <v>211</v>
      </c>
      <c r="F83" s="189">
        <v>929885</v>
      </c>
      <c r="G83" s="164" t="s">
        <v>856</v>
      </c>
      <c r="H83" s="164">
        <v>307798655</v>
      </c>
      <c r="I83" s="164" t="s">
        <v>79</v>
      </c>
      <c r="J83" s="4">
        <v>1000</v>
      </c>
      <c r="K83" s="4">
        <v>1185</v>
      </c>
      <c r="L83" s="4">
        <f>+J83*K83/1000</f>
        <v>1185</v>
      </c>
      <c r="O83" s="226"/>
    </row>
    <row r="84" spans="1:15" ht="63" customHeight="1" x14ac:dyDescent="0.25">
      <c r="A84" s="171">
        <v>79</v>
      </c>
      <c r="B84" s="164" t="s">
        <v>851</v>
      </c>
      <c r="C84" s="164" t="s">
        <v>855</v>
      </c>
      <c r="D84" s="164" t="s">
        <v>68</v>
      </c>
      <c r="E84" s="164" t="s">
        <v>211</v>
      </c>
      <c r="F84" s="189">
        <v>4974971</v>
      </c>
      <c r="G84" s="164" t="s">
        <v>854</v>
      </c>
      <c r="H84" s="164">
        <v>308553327</v>
      </c>
      <c r="I84" s="164" t="s">
        <v>79</v>
      </c>
      <c r="J84" s="4">
        <v>8</v>
      </c>
      <c r="K84" s="4">
        <v>2301000</v>
      </c>
      <c r="L84" s="4">
        <v>18408</v>
      </c>
      <c r="O84" s="226"/>
    </row>
    <row r="85" spans="1:15" ht="63" customHeight="1" x14ac:dyDescent="0.25">
      <c r="A85" s="171">
        <v>80</v>
      </c>
      <c r="B85" s="164" t="s">
        <v>851</v>
      </c>
      <c r="C85" s="164" t="s">
        <v>853</v>
      </c>
      <c r="D85" s="164" t="s">
        <v>68</v>
      </c>
      <c r="E85" s="164" t="s">
        <v>211</v>
      </c>
      <c r="F85" s="189">
        <v>7806900</v>
      </c>
      <c r="G85" s="164" t="s">
        <v>852</v>
      </c>
      <c r="H85" s="164">
        <v>303203170</v>
      </c>
      <c r="I85" s="164" t="s">
        <v>79</v>
      </c>
      <c r="J85" s="4">
        <v>8</v>
      </c>
      <c r="K85" s="4">
        <v>1800000</v>
      </c>
      <c r="L85" s="4">
        <f>+K85*J85/1000</f>
        <v>14400</v>
      </c>
      <c r="O85" s="226"/>
    </row>
    <row r="86" spans="1:15" ht="63" customHeight="1" x14ac:dyDescent="0.25">
      <c r="A86" s="171">
        <v>81</v>
      </c>
      <c r="B86" s="164" t="s">
        <v>851</v>
      </c>
      <c r="C86" s="164" t="s">
        <v>850</v>
      </c>
      <c r="D86" s="164" t="s">
        <v>68</v>
      </c>
      <c r="E86" s="164" t="s">
        <v>211</v>
      </c>
      <c r="F86" s="189">
        <v>7782821</v>
      </c>
      <c r="G86" s="164" t="s">
        <v>849</v>
      </c>
      <c r="H86" s="164">
        <v>308311746</v>
      </c>
      <c r="I86" s="164" t="s">
        <v>79</v>
      </c>
      <c r="J86" s="4">
        <v>50</v>
      </c>
      <c r="K86" s="4">
        <v>120000</v>
      </c>
      <c r="L86" s="4">
        <v>6000</v>
      </c>
      <c r="O86" s="226"/>
    </row>
    <row r="87" spans="1:15" ht="41.25" customHeight="1" x14ac:dyDescent="0.25">
      <c r="A87" s="288">
        <f>+A86+1</f>
        <v>82</v>
      </c>
      <c r="B87" s="289" t="s">
        <v>851</v>
      </c>
      <c r="C87" s="155" t="s">
        <v>1001</v>
      </c>
      <c r="D87" s="286" t="s">
        <v>933</v>
      </c>
      <c r="E87" s="286" t="s">
        <v>140</v>
      </c>
      <c r="F87" s="297" t="s">
        <v>1002</v>
      </c>
      <c r="G87" s="291" t="s">
        <v>1003</v>
      </c>
      <c r="H87" s="286">
        <v>305978234</v>
      </c>
      <c r="I87" s="155" t="s">
        <v>940</v>
      </c>
      <c r="J87" s="223">
        <v>16050</v>
      </c>
      <c r="K87" s="224">
        <v>75900</v>
      </c>
      <c r="L87" s="296">
        <v>2194035</v>
      </c>
      <c r="O87" s="226"/>
    </row>
    <row r="88" spans="1:15" ht="76.5" customHeight="1" x14ac:dyDescent="0.25">
      <c r="A88" s="288"/>
      <c r="B88" s="289"/>
      <c r="C88" s="155" t="s">
        <v>1004</v>
      </c>
      <c r="D88" s="286"/>
      <c r="E88" s="286"/>
      <c r="F88" s="297"/>
      <c r="G88" s="291"/>
      <c r="H88" s="286"/>
      <c r="I88" s="155" t="s">
        <v>940</v>
      </c>
      <c r="J88" s="223">
        <v>16050</v>
      </c>
      <c r="K88" s="224">
        <v>60800</v>
      </c>
      <c r="L88" s="296"/>
      <c r="O88" s="226"/>
    </row>
    <row r="89" spans="1:15" ht="31.5" customHeight="1" x14ac:dyDescent="0.25">
      <c r="A89" s="288">
        <f>+A87+1</f>
        <v>83</v>
      </c>
      <c r="B89" s="289" t="s">
        <v>851</v>
      </c>
      <c r="C89" s="155" t="s">
        <v>1001</v>
      </c>
      <c r="D89" s="286" t="s">
        <v>933</v>
      </c>
      <c r="E89" s="286" t="s">
        <v>1005</v>
      </c>
      <c r="F89" s="297" t="s">
        <v>1006</v>
      </c>
      <c r="G89" s="291" t="s">
        <v>1007</v>
      </c>
      <c r="H89" s="286">
        <v>201729153</v>
      </c>
      <c r="I89" s="155" t="s">
        <v>940</v>
      </c>
      <c r="J89" s="223">
        <v>1770</v>
      </c>
      <c r="K89" s="224">
        <v>75900</v>
      </c>
      <c r="L89" s="296">
        <v>241959</v>
      </c>
      <c r="O89" s="226"/>
    </row>
    <row r="90" spans="1:15" ht="63" customHeight="1" x14ac:dyDescent="0.25">
      <c r="A90" s="288"/>
      <c r="B90" s="289"/>
      <c r="C90" s="155" t="s">
        <v>1004</v>
      </c>
      <c r="D90" s="286"/>
      <c r="E90" s="286"/>
      <c r="F90" s="297"/>
      <c r="G90" s="291"/>
      <c r="H90" s="286"/>
      <c r="I90" s="155" t="s">
        <v>940</v>
      </c>
      <c r="J90" s="223">
        <v>1770</v>
      </c>
      <c r="K90" s="224">
        <v>60800</v>
      </c>
      <c r="L90" s="296"/>
      <c r="O90" s="226"/>
    </row>
    <row r="91" spans="1:15" ht="31.5" customHeight="1" x14ac:dyDescent="0.25">
      <c r="A91" s="288">
        <f t="shared" ref="A91" si="0">+A89+1</f>
        <v>84</v>
      </c>
      <c r="B91" s="289" t="s">
        <v>851</v>
      </c>
      <c r="C91" s="155" t="s">
        <v>1001</v>
      </c>
      <c r="D91" s="286" t="s">
        <v>933</v>
      </c>
      <c r="E91" s="286" t="s">
        <v>1005</v>
      </c>
      <c r="F91" s="297" t="s">
        <v>1008</v>
      </c>
      <c r="G91" s="291" t="s">
        <v>1009</v>
      </c>
      <c r="H91" s="286">
        <v>307632474</v>
      </c>
      <c r="I91" s="155" t="s">
        <v>940</v>
      </c>
      <c r="J91" s="223">
        <v>1740</v>
      </c>
      <c r="K91" s="224">
        <v>75900</v>
      </c>
      <c r="L91" s="296">
        <v>237858</v>
      </c>
      <c r="O91" s="226"/>
    </row>
    <row r="92" spans="1:15" ht="63" customHeight="1" x14ac:dyDescent="0.25">
      <c r="A92" s="288"/>
      <c r="B92" s="289"/>
      <c r="C92" s="155" t="s">
        <v>1004</v>
      </c>
      <c r="D92" s="286"/>
      <c r="E92" s="286"/>
      <c r="F92" s="297"/>
      <c r="G92" s="291"/>
      <c r="H92" s="286"/>
      <c r="I92" s="155" t="s">
        <v>940</v>
      </c>
      <c r="J92" s="223">
        <v>1740</v>
      </c>
      <c r="K92" s="224">
        <v>60800</v>
      </c>
      <c r="L92" s="296"/>
      <c r="O92" s="226"/>
    </row>
    <row r="93" spans="1:15" ht="31.5" customHeight="1" x14ac:dyDescent="0.25">
      <c r="A93" s="288">
        <f t="shared" ref="A93" si="1">+A91+1</f>
        <v>85</v>
      </c>
      <c r="B93" s="289" t="s">
        <v>851</v>
      </c>
      <c r="C93" s="155" t="s">
        <v>1001</v>
      </c>
      <c r="D93" s="286" t="s">
        <v>933</v>
      </c>
      <c r="E93" s="286" t="s">
        <v>1005</v>
      </c>
      <c r="F93" s="297" t="s">
        <v>1010</v>
      </c>
      <c r="G93" s="291" t="s">
        <v>1011</v>
      </c>
      <c r="H93" s="286">
        <v>301343197</v>
      </c>
      <c r="I93" s="155" t="s">
        <v>940</v>
      </c>
      <c r="J93" s="223">
        <v>1740</v>
      </c>
      <c r="K93" s="224">
        <v>75900</v>
      </c>
      <c r="L93" s="296">
        <v>237858</v>
      </c>
      <c r="O93" s="226"/>
    </row>
    <row r="94" spans="1:15" ht="63" customHeight="1" x14ac:dyDescent="0.25">
      <c r="A94" s="288"/>
      <c r="B94" s="289"/>
      <c r="C94" s="155" t="s">
        <v>1004</v>
      </c>
      <c r="D94" s="286"/>
      <c r="E94" s="286"/>
      <c r="F94" s="297"/>
      <c r="G94" s="291"/>
      <c r="H94" s="286"/>
      <c r="I94" s="155" t="s">
        <v>940</v>
      </c>
      <c r="J94" s="223">
        <v>1740</v>
      </c>
      <c r="K94" s="224">
        <v>60800</v>
      </c>
      <c r="L94" s="296"/>
      <c r="O94" s="226"/>
    </row>
    <row r="95" spans="1:15" ht="31.5" customHeight="1" x14ac:dyDescent="0.25">
      <c r="A95" s="166">
        <f>+A93+1</f>
        <v>86</v>
      </c>
      <c r="B95" s="167" t="s">
        <v>1030</v>
      </c>
      <c r="C95" s="170" t="s">
        <v>1020</v>
      </c>
      <c r="D95" s="168" t="s">
        <v>933</v>
      </c>
      <c r="E95" s="168" t="s">
        <v>140</v>
      </c>
      <c r="F95" s="195" t="s">
        <v>1021</v>
      </c>
      <c r="G95" s="170" t="s">
        <v>1022</v>
      </c>
      <c r="H95" s="168">
        <v>306223604</v>
      </c>
      <c r="I95" s="172" t="s">
        <v>75</v>
      </c>
      <c r="J95" s="225">
        <v>21300</v>
      </c>
      <c r="K95" s="224">
        <v>69000</v>
      </c>
      <c r="L95" s="4">
        <v>1469700</v>
      </c>
      <c r="O95" s="226"/>
    </row>
    <row r="96" spans="1:15" ht="31.5" customHeight="1" x14ac:dyDescent="0.25">
      <c r="A96" s="175">
        <f>+A95+1</f>
        <v>87</v>
      </c>
      <c r="B96" s="167" t="s">
        <v>1030</v>
      </c>
      <c r="C96" s="170" t="s">
        <v>1096</v>
      </c>
      <c r="D96" s="168" t="s">
        <v>933</v>
      </c>
      <c r="E96" s="164" t="s">
        <v>211</v>
      </c>
      <c r="F96" s="195">
        <v>5078467</v>
      </c>
      <c r="G96" s="161" t="s">
        <v>1080</v>
      </c>
      <c r="H96" s="170" t="s">
        <v>1031</v>
      </c>
      <c r="I96" s="168" t="s">
        <v>940</v>
      </c>
      <c r="J96" s="225">
        <v>1</v>
      </c>
      <c r="K96" s="224">
        <v>3878170</v>
      </c>
      <c r="L96" s="225">
        <v>3878.17</v>
      </c>
      <c r="O96" s="226"/>
    </row>
    <row r="97" spans="1:15" ht="31.5" customHeight="1" x14ac:dyDescent="0.25">
      <c r="A97" s="175">
        <f>+A96+1</f>
        <v>88</v>
      </c>
      <c r="B97" s="167" t="s">
        <v>1030</v>
      </c>
      <c r="C97" s="170" t="s">
        <v>1097</v>
      </c>
      <c r="D97" s="168" t="s">
        <v>933</v>
      </c>
      <c r="E97" s="164" t="s">
        <v>211</v>
      </c>
      <c r="F97" s="195">
        <v>5078536</v>
      </c>
      <c r="G97" s="161" t="s">
        <v>1064</v>
      </c>
      <c r="H97" s="170" t="s">
        <v>1032</v>
      </c>
      <c r="I97" s="168" t="s">
        <v>940</v>
      </c>
      <c r="J97" s="225">
        <v>1</v>
      </c>
      <c r="K97" s="224">
        <v>6155740.7999999998</v>
      </c>
      <c r="L97" s="225">
        <v>6155.7407999999996</v>
      </c>
      <c r="O97" s="226"/>
    </row>
    <row r="98" spans="1:15" ht="31.5" customHeight="1" x14ac:dyDescent="0.25">
      <c r="A98" s="175">
        <f t="shared" ref="A98:A156" si="2">+A97+1</f>
        <v>89</v>
      </c>
      <c r="B98" s="167" t="s">
        <v>1030</v>
      </c>
      <c r="C98" s="170" t="s">
        <v>1098</v>
      </c>
      <c r="D98" s="168" t="s">
        <v>933</v>
      </c>
      <c r="E98" s="164" t="s">
        <v>211</v>
      </c>
      <c r="F98" s="192" t="s">
        <v>1049</v>
      </c>
      <c r="G98" s="161" t="s">
        <v>1065</v>
      </c>
      <c r="H98" s="170" t="s">
        <v>1034</v>
      </c>
      <c r="I98" s="168" t="s">
        <v>79</v>
      </c>
      <c r="J98" s="225">
        <v>2000</v>
      </c>
      <c r="K98" s="225">
        <v>300</v>
      </c>
      <c r="L98" s="225">
        <v>600</v>
      </c>
      <c r="O98" s="226"/>
    </row>
    <row r="99" spans="1:15" ht="31.5" customHeight="1" x14ac:dyDescent="0.25">
      <c r="A99" s="175">
        <f t="shared" si="2"/>
        <v>90</v>
      </c>
      <c r="B99" s="167" t="s">
        <v>1030</v>
      </c>
      <c r="C99" s="170" t="s">
        <v>106</v>
      </c>
      <c r="D99" s="168" t="s">
        <v>933</v>
      </c>
      <c r="E99" s="164" t="s">
        <v>211</v>
      </c>
      <c r="F99" s="192" t="s">
        <v>1050</v>
      </c>
      <c r="G99" s="161" t="s">
        <v>1078</v>
      </c>
      <c r="H99" s="170" t="s">
        <v>1035</v>
      </c>
      <c r="I99" s="168" t="s">
        <v>79</v>
      </c>
      <c r="J99" s="225">
        <v>200</v>
      </c>
      <c r="K99" s="225">
        <v>2480</v>
      </c>
      <c r="L99" s="225">
        <v>496</v>
      </c>
      <c r="O99" s="226"/>
    </row>
    <row r="100" spans="1:15" ht="31.5" customHeight="1" x14ac:dyDescent="0.25">
      <c r="A100" s="175">
        <f t="shared" si="2"/>
        <v>91</v>
      </c>
      <c r="B100" s="167" t="s">
        <v>1030</v>
      </c>
      <c r="C100" s="170" t="s">
        <v>1099</v>
      </c>
      <c r="D100" s="168" t="s">
        <v>933</v>
      </c>
      <c r="E100" s="164" t="s">
        <v>211</v>
      </c>
      <c r="F100" s="192" t="s">
        <v>1051</v>
      </c>
      <c r="G100" s="161" t="s">
        <v>1066</v>
      </c>
      <c r="H100" s="170" t="s">
        <v>1036</v>
      </c>
      <c r="I100" s="168" t="s">
        <v>81</v>
      </c>
      <c r="J100" s="225">
        <v>10</v>
      </c>
      <c r="K100" s="225">
        <v>70150</v>
      </c>
      <c r="L100" s="225">
        <v>701.5</v>
      </c>
      <c r="O100" s="226"/>
    </row>
    <row r="101" spans="1:15" ht="60" customHeight="1" x14ac:dyDescent="0.25">
      <c r="A101" s="175">
        <f t="shared" si="2"/>
        <v>92</v>
      </c>
      <c r="B101" s="167" t="s">
        <v>1030</v>
      </c>
      <c r="C101" s="170" t="s">
        <v>1100</v>
      </c>
      <c r="D101" s="168" t="s">
        <v>933</v>
      </c>
      <c r="E101" s="164" t="s">
        <v>211</v>
      </c>
      <c r="F101" s="192" t="s">
        <v>1052</v>
      </c>
      <c r="G101" s="161" t="s">
        <v>1067</v>
      </c>
      <c r="H101" s="170" t="s">
        <v>1037</v>
      </c>
      <c r="I101" s="168" t="s">
        <v>1101</v>
      </c>
      <c r="J101" s="225">
        <v>2</v>
      </c>
      <c r="K101" s="225">
        <v>2222222</v>
      </c>
      <c r="L101" s="225">
        <v>4444.4440000000004</v>
      </c>
      <c r="O101" s="226"/>
    </row>
    <row r="102" spans="1:15" ht="31.5" customHeight="1" x14ac:dyDescent="0.25">
      <c r="A102" s="175">
        <f t="shared" si="2"/>
        <v>93</v>
      </c>
      <c r="B102" s="167" t="s">
        <v>1030</v>
      </c>
      <c r="C102" s="170" t="s">
        <v>212</v>
      </c>
      <c r="D102" s="168" t="s">
        <v>933</v>
      </c>
      <c r="E102" s="164" t="s">
        <v>211</v>
      </c>
      <c r="F102" s="192" t="s">
        <v>1053</v>
      </c>
      <c r="G102" s="161" t="s">
        <v>1068</v>
      </c>
      <c r="H102" s="170" t="s">
        <v>1038</v>
      </c>
      <c r="I102" s="168" t="s">
        <v>81</v>
      </c>
      <c r="J102" s="225">
        <v>45</v>
      </c>
      <c r="K102" s="225">
        <v>30000</v>
      </c>
      <c r="L102" s="225">
        <v>1350</v>
      </c>
      <c r="O102" s="226"/>
    </row>
    <row r="103" spans="1:15" ht="31.5" customHeight="1" x14ac:dyDescent="0.25">
      <c r="A103" s="175">
        <f t="shared" si="2"/>
        <v>94</v>
      </c>
      <c r="B103" s="167" t="s">
        <v>1030</v>
      </c>
      <c r="C103" s="170" t="s">
        <v>1102</v>
      </c>
      <c r="D103" s="168" t="s">
        <v>933</v>
      </c>
      <c r="E103" s="164" t="s">
        <v>211</v>
      </c>
      <c r="F103" s="192" t="s">
        <v>1054</v>
      </c>
      <c r="G103" s="161" t="s">
        <v>1069</v>
      </c>
      <c r="H103" s="170" t="s">
        <v>1039</v>
      </c>
      <c r="I103" s="168" t="s">
        <v>79</v>
      </c>
      <c r="J103" s="225">
        <v>20</v>
      </c>
      <c r="K103" s="225">
        <v>212500.01</v>
      </c>
      <c r="L103" s="225">
        <v>4250.0002000000004</v>
      </c>
      <c r="O103" s="226"/>
    </row>
    <row r="104" spans="1:15" ht="31.5" customHeight="1" x14ac:dyDescent="0.25">
      <c r="A104" s="175">
        <f t="shared" si="2"/>
        <v>95</v>
      </c>
      <c r="B104" s="167" t="s">
        <v>1030</v>
      </c>
      <c r="C104" s="170" t="s">
        <v>1104</v>
      </c>
      <c r="D104" s="168" t="s">
        <v>933</v>
      </c>
      <c r="E104" s="164" t="s">
        <v>211</v>
      </c>
      <c r="F104" s="192" t="s">
        <v>1055</v>
      </c>
      <c r="G104" s="161" t="s">
        <v>1070</v>
      </c>
      <c r="H104" s="170" t="s">
        <v>1040</v>
      </c>
      <c r="I104" s="168" t="s">
        <v>79</v>
      </c>
      <c r="J104" s="225">
        <v>10</v>
      </c>
      <c r="K104" s="225">
        <v>5555</v>
      </c>
      <c r="L104" s="225">
        <v>277.75</v>
      </c>
      <c r="O104" s="226"/>
    </row>
    <row r="105" spans="1:15" ht="31.5" customHeight="1" x14ac:dyDescent="0.25">
      <c r="A105" s="175">
        <f t="shared" si="2"/>
        <v>96</v>
      </c>
      <c r="B105" s="167" t="s">
        <v>1030</v>
      </c>
      <c r="C105" s="170" t="s">
        <v>1103</v>
      </c>
      <c r="D105" s="168" t="s">
        <v>933</v>
      </c>
      <c r="E105" s="164" t="s">
        <v>211</v>
      </c>
      <c r="F105" s="192" t="s">
        <v>1056</v>
      </c>
      <c r="G105" s="161" t="s">
        <v>1070</v>
      </c>
      <c r="H105" s="170" t="s">
        <v>1040</v>
      </c>
      <c r="I105" s="168" t="s">
        <v>81</v>
      </c>
      <c r="J105" s="225">
        <v>10</v>
      </c>
      <c r="K105" s="225">
        <v>4444</v>
      </c>
      <c r="L105" s="225">
        <v>44.44</v>
      </c>
      <c r="O105" s="226"/>
    </row>
    <row r="106" spans="1:15" ht="31.5" customHeight="1" x14ac:dyDescent="0.25">
      <c r="A106" s="175">
        <f t="shared" si="2"/>
        <v>97</v>
      </c>
      <c r="B106" s="167" t="s">
        <v>1030</v>
      </c>
      <c r="C106" s="170" t="s">
        <v>1105</v>
      </c>
      <c r="D106" s="168" t="s">
        <v>933</v>
      </c>
      <c r="E106" s="164" t="s">
        <v>211</v>
      </c>
      <c r="F106" s="192" t="s">
        <v>1057</v>
      </c>
      <c r="G106" s="161" t="s">
        <v>1071</v>
      </c>
      <c r="H106" s="170" t="s">
        <v>1041</v>
      </c>
      <c r="I106" s="168" t="s">
        <v>81</v>
      </c>
      <c r="J106" s="225">
        <v>10</v>
      </c>
      <c r="K106" s="225">
        <v>18498</v>
      </c>
      <c r="L106" s="225">
        <v>184.98</v>
      </c>
      <c r="O106" s="226"/>
    </row>
    <row r="107" spans="1:15" ht="31.5" customHeight="1" x14ac:dyDescent="0.25">
      <c r="A107" s="175">
        <f t="shared" si="2"/>
        <v>98</v>
      </c>
      <c r="B107" s="167" t="s">
        <v>1030</v>
      </c>
      <c r="C107" s="170" t="s">
        <v>1106</v>
      </c>
      <c r="D107" s="168" t="s">
        <v>933</v>
      </c>
      <c r="E107" s="164" t="s">
        <v>211</v>
      </c>
      <c r="F107" s="192" t="s">
        <v>1058</v>
      </c>
      <c r="G107" s="161" t="s">
        <v>1077</v>
      </c>
      <c r="H107" s="170" t="s">
        <v>1042</v>
      </c>
      <c r="I107" s="168" t="s">
        <v>79</v>
      </c>
      <c r="J107" s="225">
        <v>500</v>
      </c>
      <c r="K107" s="225">
        <v>450</v>
      </c>
      <c r="L107" s="225">
        <v>225</v>
      </c>
      <c r="O107" s="226"/>
    </row>
    <row r="108" spans="1:15" ht="31.5" customHeight="1" x14ac:dyDescent="0.25">
      <c r="A108" s="175">
        <f t="shared" si="2"/>
        <v>99</v>
      </c>
      <c r="B108" s="167" t="s">
        <v>1030</v>
      </c>
      <c r="C108" s="170" t="s">
        <v>212</v>
      </c>
      <c r="D108" s="168" t="s">
        <v>933</v>
      </c>
      <c r="E108" s="164" t="s">
        <v>211</v>
      </c>
      <c r="F108" s="192" t="s">
        <v>1059</v>
      </c>
      <c r="G108" s="161" t="s">
        <v>1072</v>
      </c>
      <c r="H108" s="170" t="s">
        <v>1043</v>
      </c>
      <c r="I108" s="168" t="s">
        <v>81</v>
      </c>
      <c r="J108" s="225">
        <v>80</v>
      </c>
      <c r="K108" s="225">
        <v>29600</v>
      </c>
      <c r="L108" s="225">
        <v>2368</v>
      </c>
      <c r="O108" s="226"/>
    </row>
    <row r="109" spans="1:15" ht="31.5" customHeight="1" x14ac:dyDescent="0.25">
      <c r="A109" s="175">
        <f t="shared" si="2"/>
        <v>100</v>
      </c>
      <c r="B109" s="167" t="s">
        <v>1030</v>
      </c>
      <c r="C109" s="170" t="s">
        <v>1107</v>
      </c>
      <c r="D109" s="168" t="s">
        <v>933</v>
      </c>
      <c r="E109" s="164" t="s">
        <v>211</v>
      </c>
      <c r="F109" s="192" t="s">
        <v>1060</v>
      </c>
      <c r="G109" s="161" t="s">
        <v>1073</v>
      </c>
      <c r="H109" s="170" t="s">
        <v>1044</v>
      </c>
      <c r="I109" s="168" t="s">
        <v>79</v>
      </c>
      <c r="J109" s="225">
        <v>4</v>
      </c>
      <c r="K109" s="225">
        <v>1000000</v>
      </c>
      <c r="L109" s="225">
        <v>4000</v>
      </c>
      <c r="O109" s="226"/>
    </row>
    <row r="110" spans="1:15" ht="31.5" customHeight="1" x14ac:dyDescent="0.25">
      <c r="A110" s="175">
        <f t="shared" si="2"/>
        <v>101</v>
      </c>
      <c r="B110" s="167" t="s">
        <v>1030</v>
      </c>
      <c r="C110" s="170" t="s">
        <v>244</v>
      </c>
      <c r="D110" s="168" t="s">
        <v>933</v>
      </c>
      <c r="E110" s="164" t="s">
        <v>211</v>
      </c>
      <c r="F110" s="192" t="s">
        <v>1061</v>
      </c>
      <c r="G110" s="161" t="s">
        <v>1074</v>
      </c>
      <c r="H110" s="170" t="s">
        <v>1045</v>
      </c>
      <c r="I110" s="168" t="s">
        <v>75</v>
      </c>
      <c r="J110" s="225">
        <v>50</v>
      </c>
      <c r="K110" s="225">
        <v>14950</v>
      </c>
      <c r="L110" s="225">
        <v>747.5</v>
      </c>
      <c r="O110" s="226"/>
    </row>
    <row r="111" spans="1:15" ht="45" customHeight="1" x14ac:dyDescent="0.25">
      <c r="A111" s="175">
        <f t="shared" si="2"/>
        <v>102</v>
      </c>
      <c r="B111" s="167" t="s">
        <v>1030</v>
      </c>
      <c r="C111" s="170" t="s">
        <v>212</v>
      </c>
      <c r="D111" s="168" t="s">
        <v>933</v>
      </c>
      <c r="E111" s="164" t="s">
        <v>211</v>
      </c>
      <c r="F111" s="192" t="s">
        <v>1062</v>
      </c>
      <c r="G111" s="161" t="s">
        <v>1075</v>
      </c>
      <c r="H111" s="170" t="s">
        <v>1046</v>
      </c>
      <c r="I111" s="168" t="s">
        <v>81</v>
      </c>
      <c r="J111" s="225">
        <v>55</v>
      </c>
      <c r="K111" s="225">
        <v>27500</v>
      </c>
      <c r="L111" s="225">
        <v>1512.5</v>
      </c>
      <c r="O111" s="226"/>
    </row>
    <row r="112" spans="1:15" ht="31.5" customHeight="1" x14ac:dyDescent="0.25">
      <c r="A112" s="175">
        <f t="shared" si="2"/>
        <v>103</v>
      </c>
      <c r="B112" s="167" t="s">
        <v>1030</v>
      </c>
      <c r="C112" s="170" t="s">
        <v>1108</v>
      </c>
      <c r="D112" s="168" t="s">
        <v>933</v>
      </c>
      <c r="E112" s="164" t="s">
        <v>211</v>
      </c>
      <c r="F112" s="192" t="s">
        <v>1063</v>
      </c>
      <c r="G112" s="161" t="s">
        <v>1076</v>
      </c>
      <c r="H112" s="170" t="s">
        <v>1047</v>
      </c>
      <c r="I112" s="168" t="s">
        <v>79</v>
      </c>
      <c r="J112" s="225">
        <v>10</v>
      </c>
      <c r="K112" s="225">
        <v>43470</v>
      </c>
      <c r="L112" s="225">
        <v>434.7</v>
      </c>
      <c r="O112" s="226"/>
    </row>
    <row r="113" spans="1:15" ht="63" customHeight="1" x14ac:dyDescent="0.25">
      <c r="A113" s="175">
        <f t="shared" si="2"/>
        <v>104</v>
      </c>
      <c r="B113" s="167" t="s">
        <v>1030</v>
      </c>
      <c r="C113" s="170" t="s">
        <v>1109</v>
      </c>
      <c r="D113" s="164" t="s">
        <v>68</v>
      </c>
      <c r="E113" s="164" t="s">
        <v>211</v>
      </c>
      <c r="F113" s="192" t="s">
        <v>1081</v>
      </c>
      <c r="G113" s="161" t="s">
        <v>1085</v>
      </c>
      <c r="H113" s="196" t="s">
        <v>1086</v>
      </c>
      <c r="I113" s="168" t="s">
        <v>79</v>
      </c>
      <c r="J113" s="225">
        <v>1</v>
      </c>
      <c r="K113" s="225">
        <v>5400000</v>
      </c>
      <c r="L113" s="225">
        <v>5400</v>
      </c>
      <c r="O113" s="226"/>
    </row>
    <row r="114" spans="1:15" ht="63" customHeight="1" x14ac:dyDescent="0.25">
      <c r="A114" s="175">
        <f t="shared" si="2"/>
        <v>105</v>
      </c>
      <c r="B114" s="167" t="s">
        <v>1030</v>
      </c>
      <c r="C114" s="170" t="s">
        <v>1110</v>
      </c>
      <c r="D114" s="164" t="s">
        <v>68</v>
      </c>
      <c r="E114" s="164" t="s">
        <v>211</v>
      </c>
      <c r="F114" s="192" t="s">
        <v>1082</v>
      </c>
      <c r="G114" s="161" t="s">
        <v>1088</v>
      </c>
      <c r="H114" s="196" t="s">
        <v>1087</v>
      </c>
      <c r="I114" s="168" t="s">
        <v>79</v>
      </c>
      <c r="J114" s="225">
        <v>1</v>
      </c>
      <c r="K114" s="225">
        <v>3500000</v>
      </c>
      <c r="L114" s="225">
        <v>3500</v>
      </c>
      <c r="O114" s="226"/>
    </row>
    <row r="115" spans="1:15" ht="63" customHeight="1" x14ac:dyDescent="0.25">
      <c r="A115" s="175">
        <f t="shared" si="2"/>
        <v>106</v>
      </c>
      <c r="B115" s="167" t="s">
        <v>1030</v>
      </c>
      <c r="C115" s="170" t="s">
        <v>1109</v>
      </c>
      <c r="D115" s="164" t="s">
        <v>68</v>
      </c>
      <c r="E115" s="164" t="s">
        <v>211</v>
      </c>
      <c r="F115" s="192" t="s">
        <v>1083</v>
      </c>
      <c r="G115" s="161" t="s">
        <v>1089</v>
      </c>
      <c r="H115" s="196"/>
      <c r="I115" s="168" t="s">
        <v>79</v>
      </c>
      <c r="J115" s="225">
        <v>1</v>
      </c>
      <c r="K115" s="225">
        <v>4625000</v>
      </c>
      <c r="L115" s="225">
        <v>4625</v>
      </c>
      <c r="O115" s="226"/>
    </row>
    <row r="116" spans="1:15" ht="63" customHeight="1" x14ac:dyDescent="0.25">
      <c r="A116" s="175">
        <f t="shared" si="2"/>
        <v>107</v>
      </c>
      <c r="B116" s="167" t="s">
        <v>1030</v>
      </c>
      <c r="C116" s="170" t="s">
        <v>1109</v>
      </c>
      <c r="D116" s="164" t="s">
        <v>68</v>
      </c>
      <c r="E116" s="164" t="s">
        <v>211</v>
      </c>
      <c r="F116" s="192" t="s">
        <v>1084</v>
      </c>
      <c r="G116" s="161" t="s">
        <v>1089</v>
      </c>
      <c r="H116" s="196"/>
      <c r="I116" s="168" t="s">
        <v>79</v>
      </c>
      <c r="J116" s="225">
        <v>1</v>
      </c>
      <c r="K116" s="225">
        <v>3400000</v>
      </c>
      <c r="L116" s="225">
        <v>3400</v>
      </c>
      <c r="O116" s="226"/>
    </row>
    <row r="117" spans="1:15" ht="189" customHeight="1" x14ac:dyDescent="0.25">
      <c r="A117" s="175">
        <f t="shared" si="2"/>
        <v>108</v>
      </c>
      <c r="B117" s="167" t="s">
        <v>1030</v>
      </c>
      <c r="C117" s="178" t="s">
        <v>1129</v>
      </c>
      <c r="D117" s="178" t="s">
        <v>933</v>
      </c>
      <c r="E117" s="178" t="s">
        <v>140</v>
      </c>
      <c r="F117" s="192" t="s">
        <v>1201</v>
      </c>
      <c r="G117" s="161" t="s">
        <v>1112</v>
      </c>
      <c r="H117" s="196">
        <v>207063624</v>
      </c>
      <c r="I117" s="168" t="s">
        <v>75</v>
      </c>
      <c r="J117" s="225">
        <v>14000</v>
      </c>
      <c r="K117" s="225">
        <v>167440</v>
      </c>
      <c r="L117" s="225">
        <f>+J117*K117/1000</f>
        <v>2344160</v>
      </c>
      <c r="O117" s="226"/>
    </row>
    <row r="118" spans="1:15" ht="110.25" customHeight="1" x14ac:dyDescent="0.25">
      <c r="A118" s="175">
        <f t="shared" si="2"/>
        <v>109</v>
      </c>
      <c r="B118" s="167" t="s">
        <v>1030</v>
      </c>
      <c r="C118" s="178" t="s">
        <v>1130</v>
      </c>
      <c r="D118" s="178" t="s">
        <v>933</v>
      </c>
      <c r="E118" s="178" t="s">
        <v>140</v>
      </c>
      <c r="F118" s="192" t="s">
        <v>1202</v>
      </c>
      <c r="G118" s="161" t="s">
        <v>1112</v>
      </c>
      <c r="H118" s="196">
        <v>207063625</v>
      </c>
      <c r="I118" s="168" t="s">
        <v>75</v>
      </c>
      <c r="J118" s="225">
        <v>14000</v>
      </c>
      <c r="K118" s="225">
        <v>86850.3</v>
      </c>
      <c r="L118" s="225">
        <f t="shared" ref="L118:L136" si="3">+J118*K118/1000</f>
        <v>1215904.2</v>
      </c>
      <c r="O118" s="226"/>
    </row>
    <row r="119" spans="1:15" ht="30" customHeight="1" x14ac:dyDescent="0.25">
      <c r="A119" s="175">
        <f t="shared" si="2"/>
        <v>110</v>
      </c>
      <c r="B119" s="167" t="s">
        <v>1030</v>
      </c>
      <c r="C119" s="178" t="s">
        <v>1131</v>
      </c>
      <c r="D119" s="178" t="s">
        <v>933</v>
      </c>
      <c r="E119" s="178" t="s">
        <v>140</v>
      </c>
      <c r="F119" s="192" t="s">
        <v>1202</v>
      </c>
      <c r="G119" s="161" t="s">
        <v>1112</v>
      </c>
      <c r="H119" s="196">
        <v>207063626</v>
      </c>
      <c r="I119" s="168" t="s">
        <v>75</v>
      </c>
      <c r="J119" s="225">
        <v>14000</v>
      </c>
      <c r="K119" s="225">
        <v>66230.8</v>
      </c>
      <c r="L119" s="225">
        <f t="shared" si="3"/>
        <v>927231.2</v>
      </c>
      <c r="O119" s="226"/>
    </row>
    <row r="120" spans="1:15" ht="31.5" customHeight="1" x14ac:dyDescent="0.25">
      <c r="A120" s="175">
        <f t="shared" si="2"/>
        <v>111</v>
      </c>
      <c r="B120" s="167" t="s">
        <v>1030</v>
      </c>
      <c r="C120" s="178" t="s">
        <v>1132</v>
      </c>
      <c r="D120" s="178" t="s">
        <v>933</v>
      </c>
      <c r="E120" s="178" t="s">
        <v>140</v>
      </c>
      <c r="F120" s="192" t="s">
        <v>1202</v>
      </c>
      <c r="G120" s="161" t="s">
        <v>1112</v>
      </c>
      <c r="H120" s="196">
        <v>207063627</v>
      </c>
      <c r="I120" s="168" t="s">
        <v>79</v>
      </c>
      <c r="J120" s="225">
        <v>14000</v>
      </c>
      <c r="K120" s="225">
        <v>28200.3</v>
      </c>
      <c r="L120" s="225">
        <f t="shared" si="3"/>
        <v>394804.2</v>
      </c>
      <c r="O120" s="226"/>
    </row>
    <row r="121" spans="1:15" ht="30" customHeight="1" x14ac:dyDescent="0.25">
      <c r="A121" s="175">
        <f t="shared" si="2"/>
        <v>112</v>
      </c>
      <c r="B121" s="167" t="s">
        <v>1030</v>
      </c>
      <c r="C121" s="178" t="s">
        <v>1133</v>
      </c>
      <c r="D121" s="178" t="s">
        <v>933</v>
      </c>
      <c r="E121" s="178" t="s">
        <v>140</v>
      </c>
      <c r="F121" s="192" t="s">
        <v>1202</v>
      </c>
      <c r="G121" s="161" t="s">
        <v>1112</v>
      </c>
      <c r="H121" s="196">
        <v>207063628</v>
      </c>
      <c r="I121" s="168" t="s">
        <v>75</v>
      </c>
      <c r="J121" s="225">
        <v>14000</v>
      </c>
      <c r="K121" s="225">
        <v>47400.7</v>
      </c>
      <c r="L121" s="225">
        <f t="shared" si="3"/>
        <v>663609.80000000005</v>
      </c>
      <c r="O121" s="226"/>
    </row>
    <row r="122" spans="1:15" ht="30" customHeight="1" x14ac:dyDescent="0.25">
      <c r="A122" s="175">
        <f t="shared" si="2"/>
        <v>113</v>
      </c>
      <c r="B122" s="167" t="s">
        <v>1030</v>
      </c>
      <c r="C122" s="178" t="s">
        <v>1134</v>
      </c>
      <c r="D122" s="178" t="s">
        <v>933</v>
      </c>
      <c r="E122" s="178" t="s">
        <v>140</v>
      </c>
      <c r="F122" s="192" t="s">
        <v>1203</v>
      </c>
      <c r="G122" s="161" t="s">
        <v>1113</v>
      </c>
      <c r="H122" s="196">
        <v>301800009</v>
      </c>
      <c r="I122" s="168" t="s">
        <v>75</v>
      </c>
      <c r="J122" s="225">
        <v>14000</v>
      </c>
      <c r="K122" s="225">
        <v>114609</v>
      </c>
      <c r="L122" s="225">
        <f t="shared" si="3"/>
        <v>1604526</v>
      </c>
      <c r="O122" s="226"/>
    </row>
    <row r="123" spans="1:15" ht="31.5" customHeight="1" x14ac:dyDescent="0.25">
      <c r="A123" s="175">
        <f t="shared" si="2"/>
        <v>114</v>
      </c>
      <c r="B123" s="167" t="s">
        <v>1030</v>
      </c>
      <c r="C123" s="178" t="s">
        <v>1135</v>
      </c>
      <c r="D123" s="178" t="s">
        <v>933</v>
      </c>
      <c r="E123" s="178" t="s">
        <v>140</v>
      </c>
      <c r="F123" s="192" t="s">
        <v>1203</v>
      </c>
      <c r="G123" s="161" t="s">
        <v>1113</v>
      </c>
      <c r="H123" s="196">
        <v>301800009</v>
      </c>
      <c r="I123" s="168" t="s">
        <v>75</v>
      </c>
      <c r="J123" s="225">
        <v>14000</v>
      </c>
      <c r="K123" s="225">
        <v>34799</v>
      </c>
      <c r="L123" s="225">
        <f t="shared" ref="L123:L125" si="4">+J123*K123/1000</f>
        <v>487186</v>
      </c>
      <c r="O123" s="226"/>
    </row>
    <row r="124" spans="1:15" ht="31.5" customHeight="1" x14ac:dyDescent="0.25">
      <c r="A124" s="175">
        <f t="shared" si="2"/>
        <v>115</v>
      </c>
      <c r="B124" s="167" t="s">
        <v>1030</v>
      </c>
      <c r="C124" s="178" t="s">
        <v>1136</v>
      </c>
      <c r="D124" s="178" t="s">
        <v>933</v>
      </c>
      <c r="E124" s="178" t="s">
        <v>140</v>
      </c>
      <c r="F124" s="192" t="s">
        <v>1203</v>
      </c>
      <c r="G124" s="161" t="s">
        <v>1113</v>
      </c>
      <c r="H124" s="196">
        <v>301800009</v>
      </c>
      <c r="I124" s="168" t="s">
        <v>75</v>
      </c>
      <c r="J124" s="225">
        <v>14000</v>
      </c>
      <c r="K124" s="225">
        <v>59708</v>
      </c>
      <c r="L124" s="225">
        <f t="shared" si="4"/>
        <v>835912</v>
      </c>
      <c r="O124" s="226"/>
    </row>
    <row r="125" spans="1:15" ht="30" customHeight="1" x14ac:dyDescent="0.25">
      <c r="A125" s="175">
        <f t="shared" si="2"/>
        <v>116</v>
      </c>
      <c r="B125" s="167" t="s">
        <v>1030</v>
      </c>
      <c r="C125" s="178" t="s">
        <v>1137</v>
      </c>
      <c r="D125" s="178" t="s">
        <v>933</v>
      </c>
      <c r="E125" s="178" t="s">
        <v>140</v>
      </c>
      <c r="F125" s="192" t="s">
        <v>1203</v>
      </c>
      <c r="G125" s="161" t="s">
        <v>1113</v>
      </c>
      <c r="H125" s="196">
        <v>301800009</v>
      </c>
      <c r="I125" s="168" t="s">
        <v>75</v>
      </c>
      <c r="J125" s="225">
        <v>14000</v>
      </c>
      <c r="K125" s="225">
        <v>44620</v>
      </c>
      <c r="L125" s="225">
        <f t="shared" si="4"/>
        <v>624680</v>
      </c>
      <c r="O125" s="226"/>
    </row>
    <row r="126" spans="1:15" ht="30" customHeight="1" x14ac:dyDescent="0.25">
      <c r="A126" s="175">
        <f t="shared" si="2"/>
        <v>117</v>
      </c>
      <c r="B126" s="167" t="s">
        <v>1030</v>
      </c>
      <c r="C126" s="178" t="s">
        <v>1138</v>
      </c>
      <c r="D126" s="178" t="s">
        <v>933</v>
      </c>
      <c r="E126" s="178" t="s">
        <v>140</v>
      </c>
      <c r="F126" s="192" t="s">
        <v>1203</v>
      </c>
      <c r="G126" s="161" t="s">
        <v>1113</v>
      </c>
      <c r="H126" s="196">
        <v>301800009</v>
      </c>
      <c r="I126" s="168" t="s">
        <v>75</v>
      </c>
      <c r="J126" s="225">
        <v>14000</v>
      </c>
      <c r="K126" s="225">
        <v>89815</v>
      </c>
      <c r="L126" s="225">
        <f t="shared" ref="L126" si="5">+J126*K126/1000</f>
        <v>1257410</v>
      </c>
      <c r="O126" s="226"/>
    </row>
    <row r="127" spans="1:15" ht="30" customHeight="1" x14ac:dyDescent="0.25">
      <c r="A127" s="175">
        <f t="shared" si="2"/>
        <v>118</v>
      </c>
      <c r="B127" s="167" t="s">
        <v>1030</v>
      </c>
      <c r="C127" s="178" t="s">
        <v>1118</v>
      </c>
      <c r="D127" s="178" t="s">
        <v>933</v>
      </c>
      <c r="E127" s="178" t="s">
        <v>140</v>
      </c>
      <c r="F127" s="192" t="s">
        <v>1204</v>
      </c>
      <c r="G127" s="161" t="s">
        <v>1114</v>
      </c>
      <c r="H127" s="196">
        <v>300629007</v>
      </c>
      <c r="I127" s="168" t="s">
        <v>75</v>
      </c>
      <c r="J127" s="225">
        <v>14000</v>
      </c>
      <c r="K127" s="225">
        <v>65000</v>
      </c>
      <c r="L127" s="225">
        <f t="shared" si="3"/>
        <v>910000</v>
      </c>
      <c r="O127" s="226"/>
    </row>
    <row r="128" spans="1:15" ht="30" customHeight="1" x14ac:dyDescent="0.25">
      <c r="A128" s="175">
        <f t="shared" si="2"/>
        <v>119</v>
      </c>
      <c r="B128" s="167" t="s">
        <v>1030</v>
      </c>
      <c r="C128" s="178" t="s">
        <v>1119</v>
      </c>
      <c r="D128" s="178" t="s">
        <v>933</v>
      </c>
      <c r="E128" s="178" t="s">
        <v>140</v>
      </c>
      <c r="F128" s="192" t="s">
        <v>1204</v>
      </c>
      <c r="G128" s="161" t="s">
        <v>1114</v>
      </c>
      <c r="H128" s="196">
        <v>300629007</v>
      </c>
      <c r="I128" s="168" t="s">
        <v>75</v>
      </c>
      <c r="J128" s="225">
        <v>14000</v>
      </c>
      <c r="K128" s="225">
        <v>52000</v>
      </c>
      <c r="L128" s="225">
        <f t="shared" ref="L128" si="6">+J128*K128/1000</f>
        <v>728000</v>
      </c>
      <c r="O128" s="226"/>
    </row>
    <row r="129" spans="1:15" ht="31.5" customHeight="1" x14ac:dyDescent="0.25">
      <c r="A129" s="175">
        <f t="shared" si="2"/>
        <v>120</v>
      </c>
      <c r="B129" s="167" t="s">
        <v>1030</v>
      </c>
      <c r="C129" s="178" t="s">
        <v>1120</v>
      </c>
      <c r="D129" s="178" t="s">
        <v>933</v>
      </c>
      <c r="E129" s="178" t="s">
        <v>140</v>
      </c>
      <c r="F129" s="192" t="s">
        <v>1205</v>
      </c>
      <c r="G129" s="161" t="s">
        <v>1115</v>
      </c>
      <c r="H129" s="196">
        <v>308051477</v>
      </c>
      <c r="I129" s="168" t="s">
        <v>75</v>
      </c>
      <c r="J129" s="225">
        <v>14000</v>
      </c>
      <c r="K129" s="225">
        <v>199920</v>
      </c>
      <c r="L129" s="225">
        <f t="shared" si="3"/>
        <v>2798880</v>
      </c>
      <c r="O129" s="226"/>
    </row>
    <row r="130" spans="1:15" ht="126" customHeight="1" x14ac:dyDescent="0.25">
      <c r="A130" s="175">
        <f t="shared" si="2"/>
        <v>121</v>
      </c>
      <c r="B130" s="167" t="s">
        <v>1030</v>
      </c>
      <c r="C130" s="178" t="s">
        <v>1121</v>
      </c>
      <c r="D130" s="178" t="s">
        <v>933</v>
      </c>
      <c r="E130" s="178" t="s">
        <v>140</v>
      </c>
      <c r="F130" s="192" t="s">
        <v>1206</v>
      </c>
      <c r="G130" s="161" t="s">
        <v>1115</v>
      </c>
      <c r="H130" s="196">
        <v>308051477</v>
      </c>
      <c r="I130" s="168" t="s">
        <v>75</v>
      </c>
      <c r="J130" s="225">
        <v>14000</v>
      </c>
      <c r="K130" s="225">
        <v>254870</v>
      </c>
      <c r="L130" s="225">
        <f t="shared" si="3"/>
        <v>3568180</v>
      </c>
      <c r="O130" s="226"/>
    </row>
    <row r="131" spans="1:15" ht="63" customHeight="1" x14ac:dyDescent="0.25">
      <c r="A131" s="175">
        <f t="shared" si="2"/>
        <v>122</v>
      </c>
      <c r="B131" s="167" t="s">
        <v>1030</v>
      </c>
      <c r="C131" s="178" t="s">
        <v>1122</v>
      </c>
      <c r="D131" s="178" t="s">
        <v>933</v>
      </c>
      <c r="E131" s="178" t="s">
        <v>140</v>
      </c>
      <c r="F131" s="192" t="s">
        <v>1206</v>
      </c>
      <c r="G131" s="161" t="s">
        <v>1115</v>
      </c>
      <c r="H131" s="196">
        <v>308051477</v>
      </c>
      <c r="I131" s="168" t="s">
        <v>75</v>
      </c>
      <c r="J131" s="225">
        <v>14000</v>
      </c>
      <c r="K131" s="225">
        <v>102600</v>
      </c>
      <c r="L131" s="225">
        <f t="shared" ref="L131" si="7">+J131*K131/1000</f>
        <v>1436400</v>
      </c>
      <c r="O131" s="226"/>
    </row>
    <row r="132" spans="1:15" ht="47.25" customHeight="1" x14ac:dyDescent="0.25">
      <c r="A132" s="175">
        <f t="shared" si="2"/>
        <v>123</v>
      </c>
      <c r="B132" s="167" t="s">
        <v>1030</v>
      </c>
      <c r="C132" s="178" t="s">
        <v>1123</v>
      </c>
      <c r="D132" s="178" t="s">
        <v>933</v>
      </c>
      <c r="E132" s="178" t="s">
        <v>140</v>
      </c>
      <c r="F132" s="192" t="s">
        <v>1206</v>
      </c>
      <c r="G132" s="161" t="s">
        <v>1115</v>
      </c>
      <c r="H132" s="196">
        <v>308051477</v>
      </c>
      <c r="I132" s="168" t="s">
        <v>75</v>
      </c>
      <c r="J132" s="225">
        <v>14000</v>
      </c>
      <c r="K132" s="225">
        <v>91100</v>
      </c>
      <c r="L132" s="225">
        <f t="shared" ref="L132" si="8">+J132*K132/1000</f>
        <v>1275400</v>
      </c>
      <c r="O132" s="226"/>
    </row>
    <row r="133" spans="1:15" ht="31.5" customHeight="1" x14ac:dyDescent="0.25">
      <c r="A133" s="175">
        <f t="shared" si="2"/>
        <v>124</v>
      </c>
      <c r="B133" s="167" t="s">
        <v>1030</v>
      </c>
      <c r="C133" s="178" t="s">
        <v>1124</v>
      </c>
      <c r="D133" s="178" t="s">
        <v>933</v>
      </c>
      <c r="E133" s="178" t="s">
        <v>140</v>
      </c>
      <c r="F133" s="192" t="s">
        <v>1207</v>
      </c>
      <c r="G133" s="161" t="s">
        <v>1116</v>
      </c>
      <c r="H133" s="196">
        <v>307912354</v>
      </c>
      <c r="I133" s="168" t="s">
        <v>75</v>
      </c>
      <c r="J133" s="225">
        <v>14000</v>
      </c>
      <c r="K133" s="225">
        <v>304650</v>
      </c>
      <c r="L133" s="225">
        <f t="shared" si="3"/>
        <v>4265100</v>
      </c>
      <c r="O133" s="226"/>
    </row>
    <row r="134" spans="1:15" ht="94.5" customHeight="1" x14ac:dyDescent="0.25">
      <c r="A134" s="175">
        <f t="shared" si="2"/>
        <v>125</v>
      </c>
      <c r="B134" s="167" t="s">
        <v>1030</v>
      </c>
      <c r="C134" s="178" t="s">
        <v>1125</v>
      </c>
      <c r="D134" s="178" t="s">
        <v>933</v>
      </c>
      <c r="E134" s="178" t="s">
        <v>140</v>
      </c>
      <c r="F134" s="192" t="s">
        <v>1207</v>
      </c>
      <c r="G134" s="161" t="s">
        <v>1116</v>
      </c>
      <c r="H134" s="196">
        <v>307912354</v>
      </c>
      <c r="I134" s="168" t="s">
        <v>75</v>
      </c>
      <c r="J134" s="225">
        <v>14000</v>
      </c>
      <c r="K134" s="225">
        <v>317500</v>
      </c>
      <c r="L134" s="225">
        <f t="shared" ref="L134" si="9">+J134*K134/1000</f>
        <v>4445000</v>
      </c>
      <c r="O134" s="226"/>
    </row>
    <row r="135" spans="1:15" ht="47.25" customHeight="1" x14ac:dyDescent="0.25">
      <c r="A135" s="175">
        <f t="shared" si="2"/>
        <v>126</v>
      </c>
      <c r="B135" s="167" t="s">
        <v>1030</v>
      </c>
      <c r="C135" s="178" t="s">
        <v>1126</v>
      </c>
      <c r="D135" s="178" t="s">
        <v>933</v>
      </c>
      <c r="E135" s="178" t="s">
        <v>140</v>
      </c>
      <c r="F135" s="192" t="s">
        <v>1208</v>
      </c>
      <c r="G135" s="161" t="s">
        <v>1117</v>
      </c>
      <c r="H135" s="196">
        <v>307884485</v>
      </c>
      <c r="I135" s="168" t="s">
        <v>79</v>
      </c>
      <c r="J135" s="225">
        <v>350000</v>
      </c>
      <c r="K135" s="225">
        <v>4460</v>
      </c>
      <c r="L135" s="225">
        <f t="shared" si="3"/>
        <v>1561000</v>
      </c>
      <c r="O135" s="226"/>
    </row>
    <row r="136" spans="1:15" ht="47.25" customHeight="1" x14ac:dyDescent="0.25">
      <c r="A136" s="175">
        <f t="shared" si="2"/>
        <v>127</v>
      </c>
      <c r="B136" s="167" t="s">
        <v>1030</v>
      </c>
      <c r="C136" s="178" t="s">
        <v>1127</v>
      </c>
      <c r="D136" s="178" t="s">
        <v>933</v>
      </c>
      <c r="E136" s="178" t="s">
        <v>140</v>
      </c>
      <c r="F136" s="192" t="s">
        <v>1208</v>
      </c>
      <c r="G136" s="161" t="s">
        <v>1117</v>
      </c>
      <c r="H136" s="196">
        <v>307884485</v>
      </c>
      <c r="I136" s="168" t="s">
        <v>79</v>
      </c>
      <c r="J136" s="225">
        <v>350000</v>
      </c>
      <c r="K136" s="225">
        <v>5540</v>
      </c>
      <c r="L136" s="225">
        <f t="shared" si="3"/>
        <v>1939000</v>
      </c>
      <c r="O136" s="226"/>
    </row>
    <row r="137" spans="1:15" ht="78.75" customHeight="1" x14ac:dyDescent="0.25">
      <c r="A137" s="175">
        <f t="shared" si="2"/>
        <v>128</v>
      </c>
      <c r="B137" s="167" t="s">
        <v>1030</v>
      </c>
      <c r="C137" s="178" t="s">
        <v>1128</v>
      </c>
      <c r="D137" s="178" t="s">
        <v>933</v>
      </c>
      <c r="E137" s="178" t="s">
        <v>140</v>
      </c>
      <c r="F137" s="192" t="s">
        <v>1209</v>
      </c>
      <c r="G137" s="161" t="s">
        <v>1117</v>
      </c>
      <c r="H137" s="196">
        <v>307884485</v>
      </c>
      <c r="I137" s="168" t="s">
        <v>79</v>
      </c>
      <c r="J137" s="225">
        <v>14000</v>
      </c>
      <c r="K137" s="225">
        <v>417480</v>
      </c>
      <c r="L137" s="225">
        <f t="shared" ref="L137" si="10">+J137*K137/1000</f>
        <v>5844720</v>
      </c>
      <c r="O137" s="226"/>
    </row>
    <row r="138" spans="1:15" ht="30" customHeight="1" x14ac:dyDescent="0.25">
      <c r="A138" s="175">
        <f t="shared" si="2"/>
        <v>129</v>
      </c>
      <c r="B138" s="176" t="s">
        <v>1030</v>
      </c>
      <c r="C138" s="178" t="s">
        <v>1169</v>
      </c>
      <c r="D138" s="178" t="s">
        <v>933</v>
      </c>
      <c r="E138" s="178" t="s">
        <v>1164</v>
      </c>
      <c r="F138" s="192" t="s">
        <v>1170</v>
      </c>
      <c r="G138" s="161" t="s">
        <v>1112</v>
      </c>
      <c r="H138" s="196">
        <v>207063624</v>
      </c>
      <c r="I138" s="172" t="s">
        <v>75</v>
      </c>
      <c r="J138" s="225">
        <v>1</v>
      </c>
      <c r="K138" s="225">
        <v>1221525969</v>
      </c>
      <c r="L138" s="225">
        <f t="shared" ref="L138" si="11">+J138*K138/1000</f>
        <v>1221525.969</v>
      </c>
      <c r="O138" s="226"/>
    </row>
    <row r="139" spans="1:15" ht="126" customHeight="1" x14ac:dyDescent="0.25">
      <c r="A139" s="175">
        <f t="shared" si="2"/>
        <v>130</v>
      </c>
      <c r="B139" s="176" t="s">
        <v>1030</v>
      </c>
      <c r="C139" s="178" t="s">
        <v>1177</v>
      </c>
      <c r="D139" s="178" t="s">
        <v>933</v>
      </c>
      <c r="E139" s="178" t="s">
        <v>1164</v>
      </c>
      <c r="F139" s="192" t="s">
        <v>1195</v>
      </c>
      <c r="G139" s="161" t="s">
        <v>1171</v>
      </c>
      <c r="H139" s="196">
        <v>205188294</v>
      </c>
      <c r="I139" s="172" t="s">
        <v>79</v>
      </c>
      <c r="J139" s="225">
        <v>14000</v>
      </c>
      <c r="K139" s="225">
        <v>5500.45</v>
      </c>
      <c r="L139" s="225">
        <f t="shared" ref="L139:L141" si="12">+J139*K139/1000</f>
        <v>77006.3</v>
      </c>
      <c r="O139" s="226"/>
    </row>
    <row r="140" spans="1:15" ht="110.25" customHeight="1" x14ac:dyDescent="0.25">
      <c r="A140" s="175">
        <f t="shared" si="2"/>
        <v>131</v>
      </c>
      <c r="B140" s="176" t="s">
        <v>1030</v>
      </c>
      <c r="C140" s="178" t="s">
        <v>1178</v>
      </c>
      <c r="D140" s="178" t="s">
        <v>933</v>
      </c>
      <c r="E140" s="178" t="s">
        <v>1164</v>
      </c>
      <c r="F140" s="192" t="s">
        <v>1195</v>
      </c>
      <c r="G140" s="161" t="s">
        <v>1171</v>
      </c>
      <c r="H140" s="196">
        <v>205188294</v>
      </c>
      <c r="I140" s="172" t="s">
        <v>79</v>
      </c>
      <c r="J140" s="225">
        <v>14000</v>
      </c>
      <c r="K140" s="225">
        <v>7194.4</v>
      </c>
      <c r="L140" s="225">
        <f t="shared" ref="L140" si="13">+J140*K140/1000</f>
        <v>100721.60000000001</v>
      </c>
      <c r="O140" s="226"/>
    </row>
    <row r="141" spans="1:15" ht="15.75" customHeight="1" x14ac:dyDescent="0.25">
      <c r="A141" s="175">
        <f t="shared" si="2"/>
        <v>132</v>
      </c>
      <c r="B141" s="176" t="s">
        <v>1030</v>
      </c>
      <c r="C141" s="178" t="s">
        <v>1179</v>
      </c>
      <c r="D141" s="178" t="s">
        <v>933</v>
      </c>
      <c r="E141" s="178" t="s">
        <v>1164</v>
      </c>
      <c r="F141" s="192" t="s">
        <v>1196</v>
      </c>
      <c r="G141" s="161" t="s">
        <v>1172</v>
      </c>
      <c r="H141" s="196">
        <v>304788646</v>
      </c>
      <c r="I141" s="172" t="s">
        <v>75</v>
      </c>
      <c r="J141" s="225">
        <v>10000</v>
      </c>
      <c r="K141" s="225">
        <v>114286</v>
      </c>
      <c r="L141" s="225">
        <f t="shared" si="12"/>
        <v>1142860</v>
      </c>
      <c r="O141" s="226"/>
    </row>
    <row r="142" spans="1:15" ht="15.75" customHeight="1" x14ac:dyDescent="0.25">
      <c r="A142" s="175">
        <f t="shared" si="2"/>
        <v>133</v>
      </c>
      <c r="B142" s="176" t="s">
        <v>1030</v>
      </c>
      <c r="C142" s="178" t="s">
        <v>1180</v>
      </c>
      <c r="D142" s="178" t="s">
        <v>933</v>
      </c>
      <c r="E142" s="178" t="s">
        <v>1164</v>
      </c>
      <c r="F142" s="192" t="s">
        <v>1196</v>
      </c>
      <c r="G142" s="161" t="s">
        <v>1172</v>
      </c>
      <c r="H142" s="196">
        <v>304788646</v>
      </c>
      <c r="I142" s="172" t="s">
        <v>75</v>
      </c>
      <c r="J142" s="225">
        <v>20000</v>
      </c>
      <c r="K142" s="225">
        <v>19048</v>
      </c>
      <c r="L142" s="225">
        <f t="shared" ref="L142:L149" si="14">+J142*K142/1000</f>
        <v>380960</v>
      </c>
      <c r="O142" s="226"/>
    </row>
    <row r="143" spans="1:15" ht="47.25" customHeight="1" x14ac:dyDescent="0.25">
      <c r="A143" s="175">
        <f t="shared" si="2"/>
        <v>134</v>
      </c>
      <c r="B143" s="176" t="s">
        <v>1030</v>
      </c>
      <c r="C143" s="178" t="s">
        <v>1181</v>
      </c>
      <c r="D143" s="178" t="s">
        <v>933</v>
      </c>
      <c r="E143" s="178" t="s">
        <v>1164</v>
      </c>
      <c r="F143" s="192" t="s">
        <v>1197</v>
      </c>
      <c r="G143" s="161" t="s">
        <v>1173</v>
      </c>
      <c r="H143" s="196">
        <v>305970088</v>
      </c>
      <c r="I143" s="172" t="s">
        <v>75</v>
      </c>
      <c r="J143" s="225">
        <v>20000</v>
      </c>
      <c r="K143" s="225">
        <v>43448.15</v>
      </c>
      <c r="L143" s="225">
        <f t="shared" si="14"/>
        <v>868963</v>
      </c>
      <c r="O143" s="226"/>
    </row>
    <row r="144" spans="1:15" ht="30" customHeight="1" x14ac:dyDescent="0.25">
      <c r="A144" s="175">
        <f t="shared" si="2"/>
        <v>135</v>
      </c>
      <c r="B144" s="176" t="s">
        <v>1030</v>
      </c>
      <c r="C144" s="178" t="s">
        <v>1182</v>
      </c>
      <c r="D144" s="178" t="s">
        <v>933</v>
      </c>
      <c r="E144" s="178" t="s">
        <v>1164</v>
      </c>
      <c r="F144" s="192" t="s">
        <v>1197</v>
      </c>
      <c r="G144" s="161" t="s">
        <v>1173</v>
      </c>
      <c r="H144" s="196">
        <v>305970088</v>
      </c>
      <c r="I144" s="172" t="s">
        <v>75</v>
      </c>
      <c r="J144" s="225">
        <v>48811</v>
      </c>
      <c r="K144" s="225">
        <v>19850.150000000001</v>
      </c>
      <c r="L144" s="225">
        <f t="shared" si="14"/>
        <v>968905.67165000015</v>
      </c>
      <c r="O144" s="226"/>
    </row>
    <row r="145" spans="1:15" ht="30" customHeight="1" x14ac:dyDescent="0.25">
      <c r="A145" s="175">
        <f t="shared" si="2"/>
        <v>136</v>
      </c>
      <c r="B145" s="176" t="s">
        <v>1030</v>
      </c>
      <c r="C145" s="178" t="s">
        <v>1183</v>
      </c>
      <c r="D145" s="178" t="s">
        <v>933</v>
      </c>
      <c r="E145" s="178" t="s">
        <v>1164</v>
      </c>
      <c r="F145" s="192" t="s">
        <v>1197</v>
      </c>
      <c r="G145" s="161" t="s">
        <v>1173</v>
      </c>
      <c r="H145" s="196">
        <v>305970088</v>
      </c>
      <c r="I145" s="172" t="s">
        <v>75</v>
      </c>
      <c r="J145" s="225">
        <v>6149</v>
      </c>
      <c r="K145" s="225">
        <v>62400.15</v>
      </c>
      <c r="L145" s="225">
        <f t="shared" ref="L145:L148" si="15">+J145*K145/1000</f>
        <v>383698.52235000004</v>
      </c>
      <c r="O145" s="226"/>
    </row>
    <row r="146" spans="1:15" ht="31.5" customHeight="1" x14ac:dyDescent="0.25">
      <c r="A146" s="175">
        <f t="shared" si="2"/>
        <v>137</v>
      </c>
      <c r="B146" s="176" t="s">
        <v>1030</v>
      </c>
      <c r="C146" s="178" t="s">
        <v>1184</v>
      </c>
      <c r="D146" s="178" t="s">
        <v>933</v>
      </c>
      <c r="E146" s="178" t="s">
        <v>1164</v>
      </c>
      <c r="F146" s="192" t="s">
        <v>1197</v>
      </c>
      <c r="G146" s="161" t="s">
        <v>1173</v>
      </c>
      <c r="H146" s="196">
        <v>305970088</v>
      </c>
      <c r="I146" s="172" t="s">
        <v>75</v>
      </c>
      <c r="J146" s="225">
        <v>6149</v>
      </c>
      <c r="K146" s="225">
        <v>23679.65</v>
      </c>
      <c r="L146" s="225">
        <f t="shared" si="15"/>
        <v>145606.16785000003</v>
      </c>
      <c r="O146" s="226"/>
    </row>
    <row r="147" spans="1:15" ht="30" customHeight="1" x14ac:dyDescent="0.25">
      <c r="A147" s="175">
        <f t="shared" si="2"/>
        <v>138</v>
      </c>
      <c r="B147" s="176" t="s">
        <v>1030</v>
      </c>
      <c r="C147" s="178" t="s">
        <v>1185</v>
      </c>
      <c r="D147" s="178" t="s">
        <v>933</v>
      </c>
      <c r="E147" s="178" t="s">
        <v>1164</v>
      </c>
      <c r="F147" s="192" t="s">
        <v>1197</v>
      </c>
      <c r="G147" s="161" t="s">
        <v>1173</v>
      </c>
      <c r="H147" s="196">
        <v>305970088</v>
      </c>
      <c r="I147" s="172" t="s">
        <v>75</v>
      </c>
      <c r="J147" s="225">
        <v>10000</v>
      </c>
      <c r="K147" s="225">
        <v>111117.6</v>
      </c>
      <c r="L147" s="225">
        <f t="shared" si="15"/>
        <v>1111176</v>
      </c>
      <c r="O147" s="226"/>
    </row>
    <row r="148" spans="1:15" ht="31.5" customHeight="1" x14ac:dyDescent="0.25">
      <c r="A148" s="175">
        <f t="shared" si="2"/>
        <v>139</v>
      </c>
      <c r="B148" s="176" t="s">
        <v>1030</v>
      </c>
      <c r="C148" s="178" t="s">
        <v>1186</v>
      </c>
      <c r="D148" s="178" t="s">
        <v>933</v>
      </c>
      <c r="E148" s="178" t="s">
        <v>1164</v>
      </c>
      <c r="F148" s="192" t="s">
        <v>1197</v>
      </c>
      <c r="G148" s="161" t="s">
        <v>1173</v>
      </c>
      <c r="H148" s="196">
        <v>305970088</v>
      </c>
      <c r="I148" s="172" t="s">
        <v>75</v>
      </c>
      <c r="J148" s="225">
        <v>20000</v>
      </c>
      <c r="K148" s="225">
        <v>17798.55</v>
      </c>
      <c r="L148" s="225">
        <f t="shared" si="15"/>
        <v>355971</v>
      </c>
      <c r="O148" s="226"/>
    </row>
    <row r="149" spans="1:15" ht="31.5" customHeight="1" x14ac:dyDescent="0.25">
      <c r="A149" s="175">
        <f t="shared" si="2"/>
        <v>140</v>
      </c>
      <c r="B149" s="176" t="s">
        <v>1030</v>
      </c>
      <c r="C149" s="178" t="s">
        <v>1187</v>
      </c>
      <c r="D149" s="178" t="s">
        <v>933</v>
      </c>
      <c r="E149" s="178" t="s">
        <v>1164</v>
      </c>
      <c r="F149" s="192" t="s">
        <v>1198</v>
      </c>
      <c r="G149" s="161" t="s">
        <v>1174</v>
      </c>
      <c r="H149" s="196">
        <v>307236064</v>
      </c>
      <c r="I149" s="172" t="s">
        <v>75</v>
      </c>
      <c r="J149" s="225">
        <v>6149</v>
      </c>
      <c r="K149" s="225">
        <v>287619</v>
      </c>
      <c r="L149" s="225">
        <f t="shared" si="14"/>
        <v>1768569.2309999999</v>
      </c>
      <c r="O149" s="226"/>
    </row>
    <row r="150" spans="1:15" ht="47.25" customHeight="1" x14ac:dyDescent="0.25">
      <c r="A150" s="175">
        <f t="shared" si="2"/>
        <v>141</v>
      </c>
      <c r="B150" s="176" t="s">
        <v>1030</v>
      </c>
      <c r="C150" s="178" t="s">
        <v>1188</v>
      </c>
      <c r="D150" s="178" t="s">
        <v>933</v>
      </c>
      <c r="E150" s="178" t="s">
        <v>1164</v>
      </c>
      <c r="F150" s="192" t="s">
        <v>1198</v>
      </c>
      <c r="G150" s="161" t="s">
        <v>1174</v>
      </c>
      <c r="H150" s="196">
        <v>307236064</v>
      </c>
      <c r="I150" s="172" t="s">
        <v>75</v>
      </c>
      <c r="J150" s="225">
        <v>6149</v>
      </c>
      <c r="K150" s="225">
        <v>296190</v>
      </c>
      <c r="L150" s="225">
        <f t="shared" ref="L150:L156" si="16">+J150*K150/1000</f>
        <v>1821272.31</v>
      </c>
      <c r="O150" s="226"/>
    </row>
    <row r="151" spans="1:15" ht="31.5" customHeight="1" x14ac:dyDescent="0.25">
      <c r="A151" s="175">
        <f t="shared" si="2"/>
        <v>142</v>
      </c>
      <c r="B151" s="176" t="s">
        <v>1030</v>
      </c>
      <c r="C151" s="178" t="s">
        <v>1189</v>
      </c>
      <c r="D151" s="178" t="s">
        <v>933</v>
      </c>
      <c r="E151" s="178" t="s">
        <v>1164</v>
      </c>
      <c r="F151" s="192" t="s">
        <v>1199</v>
      </c>
      <c r="G151" s="161" t="s">
        <v>1175</v>
      </c>
      <c r="H151" s="196">
        <v>307491912</v>
      </c>
      <c r="I151" s="172" t="s">
        <v>79</v>
      </c>
      <c r="J151" s="225">
        <v>466032</v>
      </c>
      <c r="K151" s="225">
        <v>5005</v>
      </c>
      <c r="L151" s="225">
        <f t="shared" si="16"/>
        <v>2332490.16</v>
      </c>
      <c r="O151" s="226"/>
    </row>
    <row r="152" spans="1:15" ht="31.5" customHeight="1" x14ac:dyDescent="0.25">
      <c r="A152" s="175">
        <f t="shared" si="2"/>
        <v>143</v>
      </c>
      <c r="B152" s="176" t="s">
        <v>1030</v>
      </c>
      <c r="C152" s="178" t="s">
        <v>1190</v>
      </c>
      <c r="D152" s="178" t="s">
        <v>933</v>
      </c>
      <c r="E152" s="178" t="s">
        <v>1164</v>
      </c>
      <c r="F152" s="192" t="s">
        <v>1199</v>
      </c>
      <c r="G152" s="161" t="s">
        <v>1175</v>
      </c>
      <c r="H152" s="196">
        <v>307491912</v>
      </c>
      <c r="I152" s="172" t="s">
        <v>79</v>
      </c>
      <c r="J152" s="225">
        <v>466032</v>
      </c>
      <c r="K152" s="225">
        <v>3340</v>
      </c>
      <c r="L152" s="225">
        <f t="shared" si="16"/>
        <v>1556546.88</v>
      </c>
      <c r="O152" s="226"/>
    </row>
    <row r="153" spans="1:15" ht="31.5" customHeight="1" x14ac:dyDescent="0.25">
      <c r="A153" s="175">
        <f t="shared" si="2"/>
        <v>144</v>
      </c>
      <c r="B153" s="176" t="s">
        <v>1030</v>
      </c>
      <c r="C153" s="178" t="s">
        <v>1191</v>
      </c>
      <c r="D153" s="178" t="s">
        <v>933</v>
      </c>
      <c r="E153" s="178" t="s">
        <v>1164</v>
      </c>
      <c r="F153" s="192" t="s">
        <v>1199</v>
      </c>
      <c r="G153" s="161" t="s">
        <v>1175</v>
      </c>
      <c r="H153" s="196">
        <v>307491912</v>
      </c>
      <c r="I153" s="172" t="s">
        <v>79</v>
      </c>
      <c r="J153" s="225">
        <v>466032</v>
      </c>
      <c r="K153" s="225">
        <v>3340</v>
      </c>
      <c r="L153" s="225">
        <f t="shared" ref="L153" si="17">+J153*K153/1000</f>
        <v>1556546.88</v>
      </c>
      <c r="O153" s="226"/>
    </row>
    <row r="154" spans="1:15" ht="31.5" customHeight="1" x14ac:dyDescent="0.25">
      <c r="A154" s="175">
        <f t="shared" si="2"/>
        <v>145</v>
      </c>
      <c r="B154" s="176" t="s">
        <v>1030</v>
      </c>
      <c r="C154" s="178" t="s">
        <v>1192</v>
      </c>
      <c r="D154" s="178" t="s">
        <v>933</v>
      </c>
      <c r="E154" s="178" t="s">
        <v>1164</v>
      </c>
      <c r="F154" s="192" t="s">
        <v>1200</v>
      </c>
      <c r="G154" s="161" t="s">
        <v>1176</v>
      </c>
      <c r="H154" s="196">
        <v>307883581</v>
      </c>
      <c r="I154" s="172" t="s">
        <v>75</v>
      </c>
      <c r="J154" s="225">
        <v>20000</v>
      </c>
      <c r="K154" s="225">
        <v>44600</v>
      </c>
      <c r="L154" s="225">
        <f t="shared" si="16"/>
        <v>892000</v>
      </c>
      <c r="O154" s="226"/>
    </row>
    <row r="155" spans="1:15" ht="31.5" customHeight="1" x14ac:dyDescent="0.25">
      <c r="A155" s="175">
        <f t="shared" si="2"/>
        <v>146</v>
      </c>
      <c r="B155" s="176" t="s">
        <v>1030</v>
      </c>
      <c r="C155" s="178" t="s">
        <v>1193</v>
      </c>
      <c r="D155" s="178" t="s">
        <v>933</v>
      </c>
      <c r="E155" s="178" t="s">
        <v>1164</v>
      </c>
      <c r="F155" s="192" t="s">
        <v>1200</v>
      </c>
      <c r="G155" s="161" t="s">
        <v>1176</v>
      </c>
      <c r="H155" s="196">
        <v>307883581</v>
      </c>
      <c r="I155" s="172" t="s">
        <v>75</v>
      </c>
      <c r="J155" s="225">
        <v>10000</v>
      </c>
      <c r="K155" s="225">
        <v>96150</v>
      </c>
      <c r="L155" s="225">
        <f t="shared" si="16"/>
        <v>961500</v>
      </c>
      <c r="O155" s="226"/>
    </row>
    <row r="156" spans="1:15" ht="31.5" customHeight="1" x14ac:dyDescent="0.25">
      <c r="A156" s="175">
        <f t="shared" si="2"/>
        <v>147</v>
      </c>
      <c r="B156" s="176" t="s">
        <v>1030</v>
      </c>
      <c r="C156" s="178" t="s">
        <v>1194</v>
      </c>
      <c r="D156" s="178" t="s">
        <v>933</v>
      </c>
      <c r="E156" s="178" t="s">
        <v>1164</v>
      </c>
      <c r="F156" s="192" t="s">
        <v>1200</v>
      </c>
      <c r="G156" s="161" t="s">
        <v>1176</v>
      </c>
      <c r="H156" s="196">
        <v>307883581</v>
      </c>
      <c r="I156" s="172" t="s">
        <v>75</v>
      </c>
      <c r="J156" s="225">
        <v>10000</v>
      </c>
      <c r="K156" s="225">
        <v>104550</v>
      </c>
      <c r="L156" s="225">
        <f t="shared" si="16"/>
        <v>1045500</v>
      </c>
      <c r="O156" s="226"/>
    </row>
    <row r="157" spans="1:15" ht="15.75" customHeight="1" x14ac:dyDescent="0.25">
      <c r="A157" s="187"/>
      <c r="B157" s="182"/>
      <c r="C157" s="183"/>
      <c r="D157" s="184"/>
      <c r="E157" s="184"/>
      <c r="F157" s="193"/>
      <c r="G157" s="185"/>
      <c r="H157" s="197"/>
      <c r="I157" s="186"/>
      <c r="J157" s="186"/>
      <c r="K157" s="186"/>
      <c r="L157" s="186"/>
    </row>
    <row r="158" spans="1:15" ht="15.75" customHeight="1" x14ac:dyDescent="0.25">
      <c r="A158" s="187"/>
      <c r="B158" s="182"/>
      <c r="C158" s="183"/>
      <c r="D158" s="184"/>
      <c r="E158" s="184"/>
      <c r="F158" s="193"/>
      <c r="G158" s="185"/>
      <c r="H158" s="197"/>
      <c r="I158" s="186"/>
      <c r="J158" s="186"/>
      <c r="K158" s="186"/>
      <c r="L158" s="186"/>
    </row>
    <row r="159" spans="1:15" ht="37.5" customHeight="1" x14ac:dyDescent="0.25">
      <c r="A159" s="295" t="s">
        <v>24</v>
      </c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</row>
  </sheetData>
  <autoFilter ref="A5:L161"/>
  <mergeCells count="45">
    <mergeCell ref="F87:F88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G93:G94"/>
    <mergeCell ref="H93:H94"/>
    <mergeCell ref="L93:L94"/>
    <mergeCell ref="A91:A92"/>
    <mergeCell ref="B91:B92"/>
    <mergeCell ref="D91:D92"/>
    <mergeCell ref="E91:E92"/>
    <mergeCell ref="F91:F92"/>
    <mergeCell ref="A93:A94"/>
    <mergeCell ref="B93:B94"/>
    <mergeCell ref="D93:D94"/>
    <mergeCell ref="E93:E94"/>
    <mergeCell ref="F93:F94"/>
    <mergeCell ref="G91:G92"/>
    <mergeCell ref="H91:H92"/>
    <mergeCell ref="L91:L92"/>
    <mergeCell ref="A159:L159"/>
    <mergeCell ref="G87:G88"/>
    <mergeCell ref="H87:H88"/>
    <mergeCell ref="L87:L88"/>
    <mergeCell ref="A89:A90"/>
    <mergeCell ref="B89:B90"/>
    <mergeCell ref="D89:D90"/>
    <mergeCell ref="E89:E90"/>
    <mergeCell ref="F89:F90"/>
    <mergeCell ref="G89:G90"/>
    <mergeCell ref="H89:H90"/>
    <mergeCell ref="L89:L90"/>
    <mergeCell ref="A87:A88"/>
    <mergeCell ref="B87:B88"/>
    <mergeCell ref="D87:D88"/>
    <mergeCell ref="E87:E88"/>
  </mergeCells>
  <conditionalFormatting sqref="K87:K88">
    <cfRule type="cellIs" dxfId="6" priority="12" operator="equal">
      <formula>0</formula>
    </cfRule>
  </conditionalFormatting>
  <conditionalFormatting sqref="K89:K90">
    <cfRule type="cellIs" dxfId="5" priority="11" operator="equal">
      <formula>0</formula>
    </cfRule>
  </conditionalFormatting>
  <conditionalFormatting sqref="K91:K92">
    <cfRule type="cellIs" dxfId="4" priority="10" operator="equal">
      <formula>0</formula>
    </cfRule>
  </conditionalFormatting>
  <conditionalFormatting sqref="K93:K94">
    <cfRule type="cellIs" dxfId="3" priority="9" operator="equal">
      <formula>0</formula>
    </cfRule>
  </conditionalFormatting>
  <conditionalFormatting sqref="K95">
    <cfRule type="cellIs" dxfId="2" priority="7" operator="equal">
      <formula>0</formula>
    </cfRule>
  </conditionalFormatting>
  <conditionalFormatting sqref="K96">
    <cfRule type="cellIs" dxfId="1" priority="2" operator="equal">
      <formula>0</formula>
    </cfRule>
  </conditionalFormatting>
  <conditionalFormatting sqref="K97">
    <cfRule type="cellIs" dxfId="0" priority="1" operator="equal">
      <formula>0</formula>
    </cfRule>
  </conditionalFormatting>
  <hyperlinks>
    <hyperlink ref="D4" r:id="rId1" display="javascript:scrollText(5421883)"/>
  </hyperlinks>
  <pageMargins left="0.7" right="0.7" top="0.75" bottom="0.75" header="0.3" footer="0.3"/>
  <pageSetup paperSize="9" orientation="portrait" verticalDpi="300" r:id="rId2"/>
  <ignoredErrors>
    <ignoredError sqref="F143:F148 F149:F150 F154:F15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7"/>
  <sheetViews>
    <sheetView topLeftCell="A232" zoomScale="115" zoomScaleNormal="115" workbookViewId="0">
      <selection activeCell="D12" sqref="D12"/>
    </sheetView>
  </sheetViews>
  <sheetFormatPr defaultRowHeight="15.75" x14ac:dyDescent="0.25"/>
  <cols>
    <col min="1" max="1" width="4.42578125" style="10" bestFit="1" customWidth="1"/>
    <col min="2" max="2" width="16.140625" style="10" bestFit="1" customWidth="1"/>
    <col min="3" max="3" width="48.28515625" style="10" customWidth="1"/>
    <col min="4" max="4" width="20" style="23" customWidth="1"/>
    <col min="5" max="5" width="20.5703125" style="23" customWidth="1"/>
    <col min="6" max="6" width="40.85546875" style="23" customWidth="1"/>
    <col min="7" max="7" width="14.140625" style="24" bestFit="1" customWidth="1"/>
    <col min="8" max="8" width="18.5703125" style="24" customWidth="1"/>
    <col min="9" max="257" width="9.140625" style="10"/>
    <col min="258" max="258" width="16" style="10" customWidth="1"/>
    <col min="259" max="259" width="48.42578125" style="10" customWidth="1"/>
    <col min="260" max="260" width="23.140625" style="10" customWidth="1"/>
    <col min="261" max="261" width="20" style="10" customWidth="1"/>
    <col min="262" max="262" width="36" style="10" customWidth="1"/>
    <col min="263" max="263" width="15.5703125" style="10" customWidth="1"/>
    <col min="264" max="264" width="17" style="10" customWidth="1"/>
    <col min="265" max="513" width="9.140625" style="10"/>
    <col min="514" max="514" width="16" style="10" customWidth="1"/>
    <col min="515" max="515" width="48.42578125" style="10" customWidth="1"/>
    <col min="516" max="516" width="23.140625" style="10" customWidth="1"/>
    <col min="517" max="517" width="20" style="10" customWidth="1"/>
    <col min="518" max="518" width="36" style="10" customWidth="1"/>
    <col min="519" max="519" width="15.5703125" style="10" customWidth="1"/>
    <col min="520" max="520" width="17" style="10" customWidth="1"/>
    <col min="521" max="769" width="9.140625" style="10"/>
    <col min="770" max="770" width="16" style="10" customWidth="1"/>
    <col min="771" max="771" width="48.42578125" style="10" customWidth="1"/>
    <col min="772" max="772" width="23.140625" style="10" customWidth="1"/>
    <col min="773" max="773" width="20" style="10" customWidth="1"/>
    <col min="774" max="774" width="36" style="10" customWidth="1"/>
    <col min="775" max="775" width="15.5703125" style="10" customWidth="1"/>
    <col min="776" max="776" width="17" style="10" customWidth="1"/>
    <col min="777" max="1025" width="9.140625" style="10"/>
    <col min="1026" max="1026" width="16" style="10" customWidth="1"/>
    <col min="1027" max="1027" width="48.42578125" style="10" customWidth="1"/>
    <col min="1028" max="1028" width="23.140625" style="10" customWidth="1"/>
    <col min="1029" max="1029" width="20" style="10" customWidth="1"/>
    <col min="1030" max="1030" width="36" style="10" customWidth="1"/>
    <col min="1031" max="1031" width="15.5703125" style="10" customWidth="1"/>
    <col min="1032" max="1032" width="17" style="10" customWidth="1"/>
    <col min="1033" max="1281" width="9.140625" style="10"/>
    <col min="1282" max="1282" width="16" style="10" customWidth="1"/>
    <col min="1283" max="1283" width="48.42578125" style="10" customWidth="1"/>
    <col min="1284" max="1284" width="23.140625" style="10" customWidth="1"/>
    <col min="1285" max="1285" width="20" style="10" customWidth="1"/>
    <col min="1286" max="1286" width="36" style="10" customWidth="1"/>
    <col min="1287" max="1287" width="15.5703125" style="10" customWidth="1"/>
    <col min="1288" max="1288" width="17" style="10" customWidth="1"/>
    <col min="1289" max="1537" width="9.140625" style="10"/>
    <col min="1538" max="1538" width="16" style="10" customWidth="1"/>
    <col min="1539" max="1539" width="48.42578125" style="10" customWidth="1"/>
    <col min="1540" max="1540" width="23.140625" style="10" customWidth="1"/>
    <col min="1541" max="1541" width="20" style="10" customWidth="1"/>
    <col min="1542" max="1542" width="36" style="10" customWidth="1"/>
    <col min="1543" max="1543" width="15.5703125" style="10" customWidth="1"/>
    <col min="1544" max="1544" width="17" style="10" customWidth="1"/>
    <col min="1545" max="1793" width="9.140625" style="10"/>
    <col min="1794" max="1794" width="16" style="10" customWidth="1"/>
    <col min="1795" max="1795" width="48.42578125" style="10" customWidth="1"/>
    <col min="1796" max="1796" width="23.140625" style="10" customWidth="1"/>
    <col min="1797" max="1797" width="20" style="10" customWidth="1"/>
    <col min="1798" max="1798" width="36" style="10" customWidth="1"/>
    <col min="1799" max="1799" width="15.5703125" style="10" customWidth="1"/>
    <col min="1800" max="1800" width="17" style="10" customWidth="1"/>
    <col min="1801" max="2049" width="9.140625" style="10"/>
    <col min="2050" max="2050" width="16" style="10" customWidth="1"/>
    <col min="2051" max="2051" width="48.42578125" style="10" customWidth="1"/>
    <col min="2052" max="2052" width="23.140625" style="10" customWidth="1"/>
    <col min="2053" max="2053" width="20" style="10" customWidth="1"/>
    <col min="2054" max="2054" width="36" style="10" customWidth="1"/>
    <col min="2055" max="2055" width="15.5703125" style="10" customWidth="1"/>
    <col min="2056" max="2056" width="17" style="10" customWidth="1"/>
    <col min="2057" max="2305" width="9.140625" style="10"/>
    <col min="2306" max="2306" width="16" style="10" customWidth="1"/>
    <col min="2307" max="2307" width="48.42578125" style="10" customWidth="1"/>
    <col min="2308" max="2308" width="23.140625" style="10" customWidth="1"/>
    <col min="2309" max="2309" width="20" style="10" customWidth="1"/>
    <col min="2310" max="2310" width="36" style="10" customWidth="1"/>
    <col min="2311" max="2311" width="15.5703125" style="10" customWidth="1"/>
    <col min="2312" max="2312" width="17" style="10" customWidth="1"/>
    <col min="2313" max="2561" width="9.140625" style="10"/>
    <col min="2562" max="2562" width="16" style="10" customWidth="1"/>
    <col min="2563" max="2563" width="48.42578125" style="10" customWidth="1"/>
    <col min="2564" max="2564" width="23.140625" style="10" customWidth="1"/>
    <col min="2565" max="2565" width="20" style="10" customWidth="1"/>
    <col min="2566" max="2566" width="36" style="10" customWidth="1"/>
    <col min="2567" max="2567" width="15.5703125" style="10" customWidth="1"/>
    <col min="2568" max="2568" width="17" style="10" customWidth="1"/>
    <col min="2569" max="2817" width="9.140625" style="10"/>
    <col min="2818" max="2818" width="16" style="10" customWidth="1"/>
    <col min="2819" max="2819" width="48.42578125" style="10" customWidth="1"/>
    <col min="2820" max="2820" width="23.140625" style="10" customWidth="1"/>
    <col min="2821" max="2821" width="20" style="10" customWidth="1"/>
    <col min="2822" max="2822" width="36" style="10" customWidth="1"/>
    <col min="2823" max="2823" width="15.5703125" style="10" customWidth="1"/>
    <col min="2824" max="2824" width="17" style="10" customWidth="1"/>
    <col min="2825" max="3073" width="9.140625" style="10"/>
    <col min="3074" max="3074" width="16" style="10" customWidth="1"/>
    <col min="3075" max="3075" width="48.42578125" style="10" customWidth="1"/>
    <col min="3076" max="3076" width="23.140625" style="10" customWidth="1"/>
    <col min="3077" max="3077" width="20" style="10" customWidth="1"/>
    <col min="3078" max="3078" width="36" style="10" customWidth="1"/>
    <col min="3079" max="3079" width="15.5703125" style="10" customWidth="1"/>
    <col min="3080" max="3080" width="17" style="10" customWidth="1"/>
    <col min="3081" max="3329" width="9.140625" style="10"/>
    <col min="3330" max="3330" width="16" style="10" customWidth="1"/>
    <col min="3331" max="3331" width="48.42578125" style="10" customWidth="1"/>
    <col min="3332" max="3332" width="23.140625" style="10" customWidth="1"/>
    <col min="3333" max="3333" width="20" style="10" customWidth="1"/>
    <col min="3334" max="3334" width="36" style="10" customWidth="1"/>
    <col min="3335" max="3335" width="15.5703125" style="10" customWidth="1"/>
    <col min="3336" max="3336" width="17" style="10" customWidth="1"/>
    <col min="3337" max="3585" width="9.140625" style="10"/>
    <col min="3586" max="3586" width="16" style="10" customWidth="1"/>
    <col min="3587" max="3587" width="48.42578125" style="10" customWidth="1"/>
    <col min="3588" max="3588" width="23.140625" style="10" customWidth="1"/>
    <col min="3589" max="3589" width="20" style="10" customWidth="1"/>
    <col min="3590" max="3590" width="36" style="10" customWidth="1"/>
    <col min="3591" max="3591" width="15.5703125" style="10" customWidth="1"/>
    <col min="3592" max="3592" width="17" style="10" customWidth="1"/>
    <col min="3593" max="3841" width="9.140625" style="10"/>
    <col min="3842" max="3842" width="16" style="10" customWidth="1"/>
    <col min="3843" max="3843" width="48.42578125" style="10" customWidth="1"/>
    <col min="3844" max="3844" width="23.140625" style="10" customWidth="1"/>
    <col min="3845" max="3845" width="20" style="10" customWidth="1"/>
    <col min="3846" max="3846" width="36" style="10" customWidth="1"/>
    <col min="3847" max="3847" width="15.5703125" style="10" customWidth="1"/>
    <col min="3848" max="3848" width="17" style="10" customWidth="1"/>
    <col min="3849" max="4097" width="9.140625" style="10"/>
    <col min="4098" max="4098" width="16" style="10" customWidth="1"/>
    <col min="4099" max="4099" width="48.42578125" style="10" customWidth="1"/>
    <col min="4100" max="4100" width="23.140625" style="10" customWidth="1"/>
    <col min="4101" max="4101" width="20" style="10" customWidth="1"/>
    <col min="4102" max="4102" width="36" style="10" customWidth="1"/>
    <col min="4103" max="4103" width="15.5703125" style="10" customWidth="1"/>
    <col min="4104" max="4104" width="17" style="10" customWidth="1"/>
    <col min="4105" max="4353" width="9.140625" style="10"/>
    <col min="4354" max="4354" width="16" style="10" customWidth="1"/>
    <col min="4355" max="4355" width="48.42578125" style="10" customWidth="1"/>
    <col min="4356" max="4356" width="23.140625" style="10" customWidth="1"/>
    <col min="4357" max="4357" width="20" style="10" customWidth="1"/>
    <col min="4358" max="4358" width="36" style="10" customWidth="1"/>
    <col min="4359" max="4359" width="15.5703125" style="10" customWidth="1"/>
    <col min="4360" max="4360" width="17" style="10" customWidth="1"/>
    <col min="4361" max="4609" width="9.140625" style="10"/>
    <col min="4610" max="4610" width="16" style="10" customWidth="1"/>
    <col min="4611" max="4611" width="48.42578125" style="10" customWidth="1"/>
    <col min="4612" max="4612" width="23.140625" style="10" customWidth="1"/>
    <col min="4613" max="4613" width="20" style="10" customWidth="1"/>
    <col min="4614" max="4614" width="36" style="10" customWidth="1"/>
    <col min="4615" max="4615" width="15.5703125" style="10" customWidth="1"/>
    <col min="4616" max="4616" width="17" style="10" customWidth="1"/>
    <col min="4617" max="4865" width="9.140625" style="10"/>
    <col min="4866" max="4866" width="16" style="10" customWidth="1"/>
    <col min="4867" max="4867" width="48.42578125" style="10" customWidth="1"/>
    <col min="4868" max="4868" width="23.140625" style="10" customWidth="1"/>
    <col min="4869" max="4869" width="20" style="10" customWidth="1"/>
    <col min="4870" max="4870" width="36" style="10" customWidth="1"/>
    <col min="4871" max="4871" width="15.5703125" style="10" customWidth="1"/>
    <col min="4872" max="4872" width="17" style="10" customWidth="1"/>
    <col min="4873" max="5121" width="9.140625" style="10"/>
    <col min="5122" max="5122" width="16" style="10" customWidth="1"/>
    <col min="5123" max="5123" width="48.42578125" style="10" customWidth="1"/>
    <col min="5124" max="5124" width="23.140625" style="10" customWidth="1"/>
    <col min="5125" max="5125" width="20" style="10" customWidth="1"/>
    <col min="5126" max="5126" width="36" style="10" customWidth="1"/>
    <col min="5127" max="5127" width="15.5703125" style="10" customWidth="1"/>
    <col min="5128" max="5128" width="17" style="10" customWidth="1"/>
    <col min="5129" max="5377" width="9.140625" style="10"/>
    <col min="5378" max="5378" width="16" style="10" customWidth="1"/>
    <col min="5379" max="5379" width="48.42578125" style="10" customWidth="1"/>
    <col min="5380" max="5380" width="23.140625" style="10" customWidth="1"/>
    <col min="5381" max="5381" width="20" style="10" customWidth="1"/>
    <col min="5382" max="5382" width="36" style="10" customWidth="1"/>
    <col min="5383" max="5383" width="15.5703125" style="10" customWidth="1"/>
    <col min="5384" max="5384" width="17" style="10" customWidth="1"/>
    <col min="5385" max="5633" width="9.140625" style="10"/>
    <col min="5634" max="5634" width="16" style="10" customWidth="1"/>
    <col min="5635" max="5635" width="48.42578125" style="10" customWidth="1"/>
    <col min="5636" max="5636" width="23.140625" style="10" customWidth="1"/>
    <col min="5637" max="5637" width="20" style="10" customWidth="1"/>
    <col min="5638" max="5638" width="36" style="10" customWidth="1"/>
    <col min="5639" max="5639" width="15.5703125" style="10" customWidth="1"/>
    <col min="5640" max="5640" width="17" style="10" customWidth="1"/>
    <col min="5641" max="5889" width="9.140625" style="10"/>
    <col min="5890" max="5890" width="16" style="10" customWidth="1"/>
    <col min="5891" max="5891" width="48.42578125" style="10" customWidth="1"/>
    <col min="5892" max="5892" width="23.140625" style="10" customWidth="1"/>
    <col min="5893" max="5893" width="20" style="10" customWidth="1"/>
    <col min="5894" max="5894" width="36" style="10" customWidth="1"/>
    <col min="5895" max="5895" width="15.5703125" style="10" customWidth="1"/>
    <col min="5896" max="5896" width="17" style="10" customWidth="1"/>
    <col min="5897" max="6145" width="9.140625" style="10"/>
    <col min="6146" max="6146" width="16" style="10" customWidth="1"/>
    <col min="6147" max="6147" width="48.42578125" style="10" customWidth="1"/>
    <col min="6148" max="6148" width="23.140625" style="10" customWidth="1"/>
    <col min="6149" max="6149" width="20" style="10" customWidth="1"/>
    <col min="6150" max="6150" width="36" style="10" customWidth="1"/>
    <col min="6151" max="6151" width="15.5703125" style="10" customWidth="1"/>
    <col min="6152" max="6152" width="17" style="10" customWidth="1"/>
    <col min="6153" max="6401" width="9.140625" style="10"/>
    <col min="6402" max="6402" width="16" style="10" customWidth="1"/>
    <col min="6403" max="6403" width="48.42578125" style="10" customWidth="1"/>
    <col min="6404" max="6404" width="23.140625" style="10" customWidth="1"/>
    <col min="6405" max="6405" width="20" style="10" customWidth="1"/>
    <col min="6406" max="6406" width="36" style="10" customWidth="1"/>
    <col min="6407" max="6407" width="15.5703125" style="10" customWidth="1"/>
    <col min="6408" max="6408" width="17" style="10" customWidth="1"/>
    <col min="6409" max="6657" width="9.140625" style="10"/>
    <col min="6658" max="6658" width="16" style="10" customWidth="1"/>
    <col min="6659" max="6659" width="48.42578125" style="10" customWidth="1"/>
    <col min="6660" max="6660" width="23.140625" style="10" customWidth="1"/>
    <col min="6661" max="6661" width="20" style="10" customWidth="1"/>
    <col min="6662" max="6662" width="36" style="10" customWidth="1"/>
    <col min="6663" max="6663" width="15.5703125" style="10" customWidth="1"/>
    <col min="6664" max="6664" width="17" style="10" customWidth="1"/>
    <col min="6665" max="6913" width="9.140625" style="10"/>
    <col min="6914" max="6914" width="16" style="10" customWidth="1"/>
    <col min="6915" max="6915" width="48.42578125" style="10" customWidth="1"/>
    <col min="6916" max="6916" width="23.140625" style="10" customWidth="1"/>
    <col min="6917" max="6917" width="20" style="10" customWidth="1"/>
    <col min="6918" max="6918" width="36" style="10" customWidth="1"/>
    <col min="6919" max="6919" width="15.5703125" style="10" customWidth="1"/>
    <col min="6920" max="6920" width="17" style="10" customWidth="1"/>
    <col min="6921" max="7169" width="9.140625" style="10"/>
    <col min="7170" max="7170" width="16" style="10" customWidth="1"/>
    <col min="7171" max="7171" width="48.42578125" style="10" customWidth="1"/>
    <col min="7172" max="7172" width="23.140625" style="10" customWidth="1"/>
    <col min="7173" max="7173" width="20" style="10" customWidth="1"/>
    <col min="7174" max="7174" width="36" style="10" customWidth="1"/>
    <col min="7175" max="7175" width="15.5703125" style="10" customWidth="1"/>
    <col min="7176" max="7176" width="17" style="10" customWidth="1"/>
    <col min="7177" max="7425" width="9.140625" style="10"/>
    <col min="7426" max="7426" width="16" style="10" customWidth="1"/>
    <col min="7427" max="7427" width="48.42578125" style="10" customWidth="1"/>
    <col min="7428" max="7428" width="23.140625" style="10" customWidth="1"/>
    <col min="7429" max="7429" width="20" style="10" customWidth="1"/>
    <col min="7430" max="7430" width="36" style="10" customWidth="1"/>
    <col min="7431" max="7431" width="15.5703125" style="10" customWidth="1"/>
    <col min="7432" max="7432" width="17" style="10" customWidth="1"/>
    <col min="7433" max="7681" width="9.140625" style="10"/>
    <col min="7682" max="7682" width="16" style="10" customWidth="1"/>
    <col min="7683" max="7683" width="48.42578125" style="10" customWidth="1"/>
    <col min="7684" max="7684" width="23.140625" style="10" customWidth="1"/>
    <col min="7685" max="7685" width="20" style="10" customWidth="1"/>
    <col min="7686" max="7686" width="36" style="10" customWidth="1"/>
    <col min="7687" max="7687" width="15.5703125" style="10" customWidth="1"/>
    <col min="7688" max="7688" width="17" style="10" customWidth="1"/>
    <col min="7689" max="7937" width="9.140625" style="10"/>
    <col min="7938" max="7938" width="16" style="10" customWidth="1"/>
    <col min="7939" max="7939" width="48.42578125" style="10" customWidth="1"/>
    <col min="7940" max="7940" width="23.140625" style="10" customWidth="1"/>
    <col min="7941" max="7941" width="20" style="10" customWidth="1"/>
    <col min="7942" max="7942" width="36" style="10" customWidth="1"/>
    <col min="7943" max="7943" width="15.5703125" style="10" customWidth="1"/>
    <col min="7944" max="7944" width="17" style="10" customWidth="1"/>
    <col min="7945" max="8193" width="9.140625" style="10"/>
    <col min="8194" max="8194" width="16" style="10" customWidth="1"/>
    <col min="8195" max="8195" width="48.42578125" style="10" customWidth="1"/>
    <col min="8196" max="8196" width="23.140625" style="10" customWidth="1"/>
    <col min="8197" max="8197" width="20" style="10" customWidth="1"/>
    <col min="8198" max="8198" width="36" style="10" customWidth="1"/>
    <col min="8199" max="8199" width="15.5703125" style="10" customWidth="1"/>
    <col min="8200" max="8200" width="17" style="10" customWidth="1"/>
    <col min="8201" max="8449" width="9.140625" style="10"/>
    <col min="8450" max="8450" width="16" style="10" customWidth="1"/>
    <col min="8451" max="8451" width="48.42578125" style="10" customWidth="1"/>
    <col min="8452" max="8452" width="23.140625" style="10" customWidth="1"/>
    <col min="8453" max="8453" width="20" style="10" customWidth="1"/>
    <col min="8454" max="8454" width="36" style="10" customWidth="1"/>
    <col min="8455" max="8455" width="15.5703125" style="10" customWidth="1"/>
    <col min="8456" max="8456" width="17" style="10" customWidth="1"/>
    <col min="8457" max="8705" width="9.140625" style="10"/>
    <col min="8706" max="8706" width="16" style="10" customWidth="1"/>
    <col min="8707" max="8707" width="48.42578125" style="10" customWidth="1"/>
    <col min="8708" max="8708" width="23.140625" style="10" customWidth="1"/>
    <col min="8709" max="8709" width="20" style="10" customWidth="1"/>
    <col min="8710" max="8710" width="36" style="10" customWidth="1"/>
    <col min="8711" max="8711" width="15.5703125" style="10" customWidth="1"/>
    <col min="8712" max="8712" width="17" style="10" customWidth="1"/>
    <col min="8713" max="8961" width="9.140625" style="10"/>
    <col min="8962" max="8962" width="16" style="10" customWidth="1"/>
    <col min="8963" max="8963" width="48.42578125" style="10" customWidth="1"/>
    <col min="8964" max="8964" width="23.140625" style="10" customWidth="1"/>
    <col min="8965" max="8965" width="20" style="10" customWidth="1"/>
    <col min="8966" max="8966" width="36" style="10" customWidth="1"/>
    <col min="8967" max="8967" width="15.5703125" style="10" customWidth="1"/>
    <col min="8968" max="8968" width="17" style="10" customWidth="1"/>
    <col min="8969" max="9217" width="9.140625" style="10"/>
    <col min="9218" max="9218" width="16" style="10" customWidth="1"/>
    <col min="9219" max="9219" width="48.42578125" style="10" customWidth="1"/>
    <col min="9220" max="9220" width="23.140625" style="10" customWidth="1"/>
    <col min="9221" max="9221" width="20" style="10" customWidth="1"/>
    <col min="9222" max="9222" width="36" style="10" customWidth="1"/>
    <col min="9223" max="9223" width="15.5703125" style="10" customWidth="1"/>
    <col min="9224" max="9224" width="17" style="10" customWidth="1"/>
    <col min="9225" max="9473" width="9.140625" style="10"/>
    <col min="9474" max="9474" width="16" style="10" customWidth="1"/>
    <col min="9475" max="9475" width="48.42578125" style="10" customWidth="1"/>
    <col min="9476" max="9476" width="23.140625" style="10" customWidth="1"/>
    <col min="9477" max="9477" width="20" style="10" customWidth="1"/>
    <col min="9478" max="9478" width="36" style="10" customWidth="1"/>
    <col min="9479" max="9479" width="15.5703125" style="10" customWidth="1"/>
    <col min="9480" max="9480" width="17" style="10" customWidth="1"/>
    <col min="9481" max="9729" width="9.140625" style="10"/>
    <col min="9730" max="9730" width="16" style="10" customWidth="1"/>
    <col min="9731" max="9731" width="48.42578125" style="10" customWidth="1"/>
    <col min="9732" max="9732" width="23.140625" style="10" customWidth="1"/>
    <col min="9733" max="9733" width="20" style="10" customWidth="1"/>
    <col min="9734" max="9734" width="36" style="10" customWidth="1"/>
    <col min="9735" max="9735" width="15.5703125" style="10" customWidth="1"/>
    <col min="9736" max="9736" width="17" style="10" customWidth="1"/>
    <col min="9737" max="9985" width="9.140625" style="10"/>
    <col min="9986" max="9986" width="16" style="10" customWidth="1"/>
    <col min="9987" max="9987" width="48.42578125" style="10" customWidth="1"/>
    <col min="9988" max="9988" width="23.140625" style="10" customWidth="1"/>
    <col min="9989" max="9989" width="20" style="10" customWidth="1"/>
    <col min="9990" max="9990" width="36" style="10" customWidth="1"/>
    <col min="9991" max="9991" width="15.5703125" style="10" customWidth="1"/>
    <col min="9992" max="9992" width="17" style="10" customWidth="1"/>
    <col min="9993" max="10241" width="9.140625" style="10"/>
    <col min="10242" max="10242" width="16" style="10" customWidth="1"/>
    <col min="10243" max="10243" width="48.42578125" style="10" customWidth="1"/>
    <col min="10244" max="10244" width="23.140625" style="10" customWidth="1"/>
    <col min="10245" max="10245" width="20" style="10" customWidth="1"/>
    <col min="10246" max="10246" width="36" style="10" customWidth="1"/>
    <col min="10247" max="10247" width="15.5703125" style="10" customWidth="1"/>
    <col min="10248" max="10248" width="17" style="10" customWidth="1"/>
    <col min="10249" max="10497" width="9.140625" style="10"/>
    <col min="10498" max="10498" width="16" style="10" customWidth="1"/>
    <col min="10499" max="10499" width="48.42578125" style="10" customWidth="1"/>
    <col min="10500" max="10500" width="23.140625" style="10" customWidth="1"/>
    <col min="10501" max="10501" width="20" style="10" customWidth="1"/>
    <col min="10502" max="10502" width="36" style="10" customWidth="1"/>
    <col min="10503" max="10503" width="15.5703125" style="10" customWidth="1"/>
    <col min="10504" max="10504" width="17" style="10" customWidth="1"/>
    <col min="10505" max="10753" width="9.140625" style="10"/>
    <col min="10754" max="10754" width="16" style="10" customWidth="1"/>
    <col min="10755" max="10755" width="48.42578125" style="10" customWidth="1"/>
    <col min="10756" max="10756" width="23.140625" style="10" customWidth="1"/>
    <col min="10757" max="10757" width="20" style="10" customWidth="1"/>
    <col min="10758" max="10758" width="36" style="10" customWidth="1"/>
    <col min="10759" max="10759" width="15.5703125" style="10" customWidth="1"/>
    <col min="10760" max="10760" width="17" style="10" customWidth="1"/>
    <col min="10761" max="11009" width="9.140625" style="10"/>
    <col min="11010" max="11010" width="16" style="10" customWidth="1"/>
    <col min="11011" max="11011" width="48.42578125" style="10" customWidth="1"/>
    <col min="11012" max="11012" width="23.140625" style="10" customWidth="1"/>
    <col min="11013" max="11013" width="20" style="10" customWidth="1"/>
    <col min="11014" max="11014" width="36" style="10" customWidth="1"/>
    <col min="11015" max="11015" width="15.5703125" style="10" customWidth="1"/>
    <col min="11016" max="11016" width="17" style="10" customWidth="1"/>
    <col min="11017" max="11265" width="9.140625" style="10"/>
    <col min="11266" max="11266" width="16" style="10" customWidth="1"/>
    <col min="11267" max="11267" width="48.42578125" style="10" customWidth="1"/>
    <col min="11268" max="11268" width="23.140625" style="10" customWidth="1"/>
    <col min="11269" max="11269" width="20" style="10" customWidth="1"/>
    <col min="11270" max="11270" width="36" style="10" customWidth="1"/>
    <col min="11271" max="11271" width="15.5703125" style="10" customWidth="1"/>
    <col min="11272" max="11272" width="17" style="10" customWidth="1"/>
    <col min="11273" max="11521" width="9.140625" style="10"/>
    <col min="11522" max="11522" width="16" style="10" customWidth="1"/>
    <col min="11523" max="11523" width="48.42578125" style="10" customWidth="1"/>
    <col min="11524" max="11524" width="23.140625" style="10" customWidth="1"/>
    <col min="11525" max="11525" width="20" style="10" customWidth="1"/>
    <col min="11526" max="11526" width="36" style="10" customWidth="1"/>
    <col min="11527" max="11527" width="15.5703125" style="10" customWidth="1"/>
    <col min="11528" max="11528" width="17" style="10" customWidth="1"/>
    <col min="11529" max="11777" width="9.140625" style="10"/>
    <col min="11778" max="11778" width="16" style="10" customWidth="1"/>
    <col min="11779" max="11779" width="48.42578125" style="10" customWidth="1"/>
    <col min="11780" max="11780" width="23.140625" style="10" customWidth="1"/>
    <col min="11781" max="11781" width="20" style="10" customWidth="1"/>
    <col min="11782" max="11782" width="36" style="10" customWidth="1"/>
    <col min="11783" max="11783" width="15.5703125" style="10" customWidth="1"/>
    <col min="11784" max="11784" width="17" style="10" customWidth="1"/>
    <col min="11785" max="12033" width="9.140625" style="10"/>
    <col min="12034" max="12034" width="16" style="10" customWidth="1"/>
    <col min="12035" max="12035" width="48.42578125" style="10" customWidth="1"/>
    <col min="12036" max="12036" width="23.140625" style="10" customWidth="1"/>
    <col min="12037" max="12037" width="20" style="10" customWidth="1"/>
    <col min="12038" max="12038" width="36" style="10" customWidth="1"/>
    <col min="12039" max="12039" width="15.5703125" style="10" customWidth="1"/>
    <col min="12040" max="12040" width="17" style="10" customWidth="1"/>
    <col min="12041" max="12289" width="9.140625" style="10"/>
    <col min="12290" max="12290" width="16" style="10" customWidth="1"/>
    <col min="12291" max="12291" width="48.42578125" style="10" customWidth="1"/>
    <col min="12292" max="12292" width="23.140625" style="10" customWidth="1"/>
    <col min="12293" max="12293" width="20" style="10" customWidth="1"/>
    <col min="12294" max="12294" width="36" style="10" customWidth="1"/>
    <col min="12295" max="12295" width="15.5703125" style="10" customWidth="1"/>
    <col min="12296" max="12296" width="17" style="10" customWidth="1"/>
    <col min="12297" max="12545" width="9.140625" style="10"/>
    <col min="12546" max="12546" width="16" style="10" customWidth="1"/>
    <col min="12547" max="12547" width="48.42578125" style="10" customWidth="1"/>
    <col min="12548" max="12548" width="23.140625" style="10" customWidth="1"/>
    <col min="12549" max="12549" width="20" style="10" customWidth="1"/>
    <col min="12550" max="12550" width="36" style="10" customWidth="1"/>
    <col min="12551" max="12551" width="15.5703125" style="10" customWidth="1"/>
    <col min="12552" max="12552" width="17" style="10" customWidth="1"/>
    <col min="12553" max="12801" width="9.140625" style="10"/>
    <col min="12802" max="12802" width="16" style="10" customWidth="1"/>
    <col min="12803" max="12803" width="48.42578125" style="10" customWidth="1"/>
    <col min="12804" max="12804" width="23.140625" style="10" customWidth="1"/>
    <col min="12805" max="12805" width="20" style="10" customWidth="1"/>
    <col min="12806" max="12806" width="36" style="10" customWidth="1"/>
    <col min="12807" max="12807" width="15.5703125" style="10" customWidth="1"/>
    <col min="12808" max="12808" width="17" style="10" customWidth="1"/>
    <col min="12809" max="13057" width="9.140625" style="10"/>
    <col min="13058" max="13058" width="16" style="10" customWidth="1"/>
    <col min="13059" max="13059" width="48.42578125" style="10" customWidth="1"/>
    <col min="13060" max="13060" width="23.140625" style="10" customWidth="1"/>
    <col min="13061" max="13061" width="20" style="10" customWidth="1"/>
    <col min="13062" max="13062" width="36" style="10" customWidth="1"/>
    <col min="13063" max="13063" width="15.5703125" style="10" customWidth="1"/>
    <col min="13064" max="13064" width="17" style="10" customWidth="1"/>
    <col min="13065" max="13313" width="9.140625" style="10"/>
    <col min="13314" max="13314" width="16" style="10" customWidth="1"/>
    <col min="13315" max="13315" width="48.42578125" style="10" customWidth="1"/>
    <col min="13316" max="13316" width="23.140625" style="10" customWidth="1"/>
    <col min="13317" max="13317" width="20" style="10" customWidth="1"/>
    <col min="13318" max="13318" width="36" style="10" customWidth="1"/>
    <col min="13319" max="13319" width="15.5703125" style="10" customWidth="1"/>
    <col min="13320" max="13320" width="17" style="10" customWidth="1"/>
    <col min="13321" max="13569" width="9.140625" style="10"/>
    <col min="13570" max="13570" width="16" style="10" customWidth="1"/>
    <col min="13571" max="13571" width="48.42578125" style="10" customWidth="1"/>
    <col min="13572" max="13572" width="23.140625" style="10" customWidth="1"/>
    <col min="13573" max="13573" width="20" style="10" customWidth="1"/>
    <col min="13574" max="13574" width="36" style="10" customWidth="1"/>
    <col min="13575" max="13575" width="15.5703125" style="10" customWidth="1"/>
    <col min="13576" max="13576" width="17" style="10" customWidth="1"/>
    <col min="13577" max="13825" width="9.140625" style="10"/>
    <col min="13826" max="13826" width="16" style="10" customWidth="1"/>
    <col min="13827" max="13827" width="48.42578125" style="10" customWidth="1"/>
    <col min="13828" max="13828" width="23.140625" style="10" customWidth="1"/>
    <col min="13829" max="13829" width="20" style="10" customWidth="1"/>
    <col min="13830" max="13830" width="36" style="10" customWidth="1"/>
    <col min="13831" max="13831" width="15.5703125" style="10" customWidth="1"/>
    <col min="13832" max="13832" width="17" style="10" customWidth="1"/>
    <col min="13833" max="14081" width="9.140625" style="10"/>
    <col min="14082" max="14082" width="16" style="10" customWidth="1"/>
    <col min="14083" max="14083" width="48.42578125" style="10" customWidth="1"/>
    <col min="14084" max="14084" width="23.140625" style="10" customWidth="1"/>
    <col min="14085" max="14085" width="20" style="10" customWidth="1"/>
    <col min="14086" max="14086" width="36" style="10" customWidth="1"/>
    <col min="14087" max="14087" width="15.5703125" style="10" customWidth="1"/>
    <col min="14088" max="14088" width="17" style="10" customWidth="1"/>
    <col min="14089" max="14337" width="9.140625" style="10"/>
    <col min="14338" max="14338" width="16" style="10" customWidth="1"/>
    <col min="14339" max="14339" width="48.42578125" style="10" customWidth="1"/>
    <col min="14340" max="14340" width="23.140625" style="10" customWidth="1"/>
    <col min="14341" max="14341" width="20" style="10" customWidth="1"/>
    <col min="14342" max="14342" width="36" style="10" customWidth="1"/>
    <col min="14343" max="14343" width="15.5703125" style="10" customWidth="1"/>
    <col min="14344" max="14344" width="17" style="10" customWidth="1"/>
    <col min="14345" max="14593" width="9.140625" style="10"/>
    <col min="14594" max="14594" width="16" style="10" customWidth="1"/>
    <col min="14595" max="14595" width="48.42578125" style="10" customWidth="1"/>
    <col min="14596" max="14596" width="23.140625" style="10" customWidth="1"/>
    <col min="14597" max="14597" width="20" style="10" customWidth="1"/>
    <col min="14598" max="14598" width="36" style="10" customWidth="1"/>
    <col min="14599" max="14599" width="15.5703125" style="10" customWidth="1"/>
    <col min="14600" max="14600" width="17" style="10" customWidth="1"/>
    <col min="14601" max="14849" width="9.140625" style="10"/>
    <col min="14850" max="14850" width="16" style="10" customWidth="1"/>
    <col min="14851" max="14851" width="48.42578125" style="10" customWidth="1"/>
    <col min="14852" max="14852" width="23.140625" style="10" customWidth="1"/>
    <col min="14853" max="14853" width="20" style="10" customWidth="1"/>
    <col min="14854" max="14854" width="36" style="10" customWidth="1"/>
    <col min="14855" max="14855" width="15.5703125" style="10" customWidth="1"/>
    <col min="14856" max="14856" width="17" style="10" customWidth="1"/>
    <col min="14857" max="15105" width="9.140625" style="10"/>
    <col min="15106" max="15106" width="16" style="10" customWidth="1"/>
    <col min="15107" max="15107" width="48.42578125" style="10" customWidth="1"/>
    <col min="15108" max="15108" width="23.140625" style="10" customWidth="1"/>
    <col min="15109" max="15109" width="20" style="10" customWidth="1"/>
    <col min="15110" max="15110" width="36" style="10" customWidth="1"/>
    <col min="15111" max="15111" width="15.5703125" style="10" customWidth="1"/>
    <col min="15112" max="15112" width="17" style="10" customWidth="1"/>
    <col min="15113" max="15361" width="9.140625" style="10"/>
    <col min="15362" max="15362" width="16" style="10" customWidth="1"/>
    <col min="15363" max="15363" width="48.42578125" style="10" customWidth="1"/>
    <col min="15364" max="15364" width="23.140625" style="10" customWidth="1"/>
    <col min="15365" max="15365" width="20" style="10" customWidth="1"/>
    <col min="15366" max="15366" width="36" style="10" customWidth="1"/>
    <col min="15367" max="15367" width="15.5703125" style="10" customWidth="1"/>
    <col min="15368" max="15368" width="17" style="10" customWidth="1"/>
    <col min="15369" max="15617" width="9.140625" style="10"/>
    <col min="15618" max="15618" width="16" style="10" customWidth="1"/>
    <col min="15619" max="15619" width="48.42578125" style="10" customWidth="1"/>
    <col min="15620" max="15620" width="23.140625" style="10" customWidth="1"/>
    <col min="15621" max="15621" width="20" style="10" customWidth="1"/>
    <col min="15622" max="15622" width="36" style="10" customWidth="1"/>
    <col min="15623" max="15623" width="15.5703125" style="10" customWidth="1"/>
    <col min="15624" max="15624" width="17" style="10" customWidth="1"/>
    <col min="15625" max="15873" width="9.140625" style="10"/>
    <col min="15874" max="15874" width="16" style="10" customWidth="1"/>
    <col min="15875" max="15875" width="48.42578125" style="10" customWidth="1"/>
    <col min="15876" max="15876" width="23.140625" style="10" customWidth="1"/>
    <col min="15877" max="15877" width="20" style="10" customWidth="1"/>
    <col min="15878" max="15878" width="36" style="10" customWidth="1"/>
    <col min="15879" max="15879" width="15.5703125" style="10" customWidth="1"/>
    <col min="15880" max="15880" width="17" style="10" customWidth="1"/>
    <col min="15881" max="16129" width="9.140625" style="10"/>
    <col min="16130" max="16130" width="16" style="10" customWidth="1"/>
    <col min="16131" max="16131" width="48.42578125" style="10" customWidth="1"/>
    <col min="16132" max="16132" width="23.140625" style="10" customWidth="1"/>
    <col min="16133" max="16133" width="20" style="10" customWidth="1"/>
    <col min="16134" max="16134" width="36" style="10" customWidth="1"/>
    <col min="16135" max="16135" width="15.5703125" style="10" customWidth="1"/>
    <col min="16136" max="16136" width="17" style="10" customWidth="1"/>
    <col min="16137" max="16384" width="9.140625" style="10"/>
  </cols>
  <sheetData>
    <row r="1" spans="1:8" x14ac:dyDescent="0.25">
      <c r="H1" s="24" t="s">
        <v>58</v>
      </c>
    </row>
    <row r="2" spans="1:8" ht="51" customHeight="1" x14ac:dyDescent="0.25">
      <c r="A2" s="258" t="s">
        <v>1219</v>
      </c>
      <c r="B2" s="258"/>
      <c r="C2" s="258"/>
      <c r="D2" s="258"/>
      <c r="E2" s="258"/>
      <c r="F2" s="258"/>
      <c r="G2" s="258"/>
      <c r="H2" s="258"/>
    </row>
    <row r="3" spans="1:8" x14ac:dyDescent="0.25">
      <c r="H3" s="63" t="s">
        <v>203</v>
      </c>
    </row>
    <row r="4" spans="1:8" x14ac:dyDescent="0.25">
      <c r="A4" s="302" t="s">
        <v>0</v>
      </c>
      <c r="B4" s="302" t="s">
        <v>25</v>
      </c>
      <c r="C4" s="302" t="s">
        <v>47</v>
      </c>
      <c r="D4" s="302" t="s">
        <v>37</v>
      </c>
      <c r="E4" s="302" t="s">
        <v>38</v>
      </c>
      <c r="F4" s="304" t="s">
        <v>17</v>
      </c>
      <c r="G4" s="304"/>
      <c r="H4" s="305" t="s">
        <v>53</v>
      </c>
    </row>
    <row r="5" spans="1:8" ht="28.5" x14ac:dyDescent="0.25">
      <c r="A5" s="303"/>
      <c r="B5" s="303"/>
      <c r="C5" s="303"/>
      <c r="D5" s="303"/>
      <c r="E5" s="303"/>
      <c r="F5" s="216" t="s">
        <v>21</v>
      </c>
      <c r="G5" s="216" t="s">
        <v>22</v>
      </c>
      <c r="H5" s="306"/>
    </row>
    <row r="6" spans="1:8" x14ac:dyDescent="0.25">
      <c r="A6" s="138"/>
      <c r="B6" s="138"/>
      <c r="C6" s="138"/>
      <c r="D6" s="138"/>
      <c r="E6" s="138"/>
      <c r="F6" s="216"/>
      <c r="G6" s="216"/>
      <c r="H6" s="229"/>
    </row>
    <row r="7" spans="1:8" x14ac:dyDescent="0.25">
      <c r="A7" s="104">
        <f>+A8+A24+A39+A55+A68+A88+A101+A132+A159+A177+A194+A240+A260+A269</f>
        <v>239</v>
      </c>
      <c r="B7" s="105"/>
      <c r="C7" s="217" t="s">
        <v>619</v>
      </c>
      <c r="D7" s="105"/>
      <c r="E7" s="105"/>
      <c r="F7" s="106"/>
      <c r="G7" s="106"/>
      <c r="H7" s="230">
        <f>+H8+H24+H39+H55+H68+H88+H101+H132+H159+H177+H194+H240+H260+H269</f>
        <v>940032868.727651</v>
      </c>
    </row>
    <row r="8" spans="1:8" x14ac:dyDescent="0.25">
      <c r="A8" s="106">
        <f>+A9+A12</f>
        <v>13</v>
      </c>
      <c r="B8" s="105"/>
      <c r="C8" s="217" t="s">
        <v>274</v>
      </c>
      <c r="D8" s="105"/>
      <c r="E8" s="105"/>
      <c r="F8" s="106"/>
      <c r="G8" s="106"/>
      <c r="H8" s="230">
        <f>+H9+H12</f>
        <v>43572601.327</v>
      </c>
    </row>
    <row r="9" spans="1:8" x14ac:dyDescent="0.25">
      <c r="A9" s="107">
        <v>2</v>
      </c>
      <c r="B9" s="108"/>
      <c r="C9" s="109" t="s">
        <v>275</v>
      </c>
      <c r="D9" s="110" t="s">
        <v>202</v>
      </c>
      <c r="E9" s="111"/>
      <c r="F9" s="107"/>
      <c r="G9" s="107"/>
      <c r="H9" s="231">
        <f>SUM(H10:H11)</f>
        <v>7028278.415</v>
      </c>
    </row>
    <row r="10" spans="1:8" ht="30" x14ac:dyDescent="0.25">
      <c r="A10" s="125">
        <v>1</v>
      </c>
      <c r="B10" s="127" t="s">
        <v>1163</v>
      </c>
      <c r="C10" s="126" t="s">
        <v>277</v>
      </c>
      <c r="D10" s="127" t="s">
        <v>202</v>
      </c>
      <c r="E10" s="127" t="s">
        <v>140</v>
      </c>
      <c r="F10" s="128" t="s">
        <v>278</v>
      </c>
      <c r="G10" s="218" t="s">
        <v>279</v>
      </c>
      <c r="H10" s="232">
        <v>3805045.1140000001</v>
      </c>
    </row>
    <row r="11" spans="1:8" ht="30" x14ac:dyDescent="0.25">
      <c r="A11" s="125">
        <v>2</v>
      </c>
      <c r="B11" s="127" t="s">
        <v>1163</v>
      </c>
      <c r="C11" s="126" t="s">
        <v>280</v>
      </c>
      <c r="D11" s="127" t="s">
        <v>202</v>
      </c>
      <c r="E11" s="127" t="s">
        <v>140</v>
      </c>
      <c r="F11" s="128" t="s">
        <v>278</v>
      </c>
      <c r="G11" s="218" t="s">
        <v>279</v>
      </c>
      <c r="H11" s="232">
        <v>3223233.301</v>
      </c>
    </row>
    <row r="12" spans="1:8" x14ac:dyDescent="0.25">
      <c r="A12" s="107">
        <v>11</v>
      </c>
      <c r="B12" s="110"/>
      <c r="C12" s="114" t="s">
        <v>49</v>
      </c>
      <c r="D12" s="111"/>
      <c r="E12" s="111"/>
      <c r="F12" s="107"/>
      <c r="G12" s="107"/>
      <c r="H12" s="231">
        <f>SUM(H13:H23)</f>
        <v>36544322.912</v>
      </c>
    </row>
    <row r="13" spans="1:8" ht="30" x14ac:dyDescent="0.25">
      <c r="A13" s="125">
        <v>1</v>
      </c>
      <c r="B13" s="127" t="s">
        <v>1163</v>
      </c>
      <c r="C13" s="126" t="s">
        <v>281</v>
      </c>
      <c r="D13" s="127" t="s">
        <v>202</v>
      </c>
      <c r="E13" s="127" t="s">
        <v>140</v>
      </c>
      <c r="F13" s="128" t="s">
        <v>282</v>
      </c>
      <c r="G13" s="218" t="s">
        <v>283</v>
      </c>
      <c r="H13" s="232">
        <v>2466015.943</v>
      </c>
    </row>
    <row r="14" spans="1:8" ht="30" x14ac:dyDescent="0.25">
      <c r="A14" s="125">
        <v>2</v>
      </c>
      <c r="B14" s="127" t="s">
        <v>1163</v>
      </c>
      <c r="C14" s="126" t="s">
        <v>284</v>
      </c>
      <c r="D14" s="127" t="s">
        <v>202</v>
      </c>
      <c r="E14" s="127" t="s">
        <v>140</v>
      </c>
      <c r="F14" s="128" t="s">
        <v>285</v>
      </c>
      <c r="G14" s="218" t="s">
        <v>286</v>
      </c>
      <c r="H14" s="232">
        <v>2763303.4539999999</v>
      </c>
    </row>
    <row r="15" spans="1:8" ht="30" x14ac:dyDescent="0.25">
      <c r="A15" s="125">
        <v>3</v>
      </c>
      <c r="B15" s="127" t="s">
        <v>1163</v>
      </c>
      <c r="C15" s="126" t="s">
        <v>287</v>
      </c>
      <c r="D15" s="127" t="s">
        <v>202</v>
      </c>
      <c r="E15" s="127" t="s">
        <v>140</v>
      </c>
      <c r="F15" s="219" t="s">
        <v>288</v>
      </c>
      <c r="G15" s="218" t="s">
        <v>289</v>
      </c>
      <c r="H15" s="232">
        <v>4745573.267</v>
      </c>
    </row>
    <row r="16" spans="1:8" ht="30" x14ac:dyDescent="0.25">
      <c r="A16" s="125">
        <v>4</v>
      </c>
      <c r="B16" s="127" t="s">
        <v>1163</v>
      </c>
      <c r="C16" s="126" t="s">
        <v>290</v>
      </c>
      <c r="D16" s="127" t="s">
        <v>202</v>
      </c>
      <c r="E16" s="127" t="s">
        <v>140</v>
      </c>
      <c r="F16" s="128" t="s">
        <v>291</v>
      </c>
      <c r="G16" s="218" t="s">
        <v>292</v>
      </c>
      <c r="H16" s="232">
        <v>3408428.9789999998</v>
      </c>
    </row>
    <row r="17" spans="1:8" ht="30" x14ac:dyDescent="0.25">
      <c r="A17" s="125">
        <v>5</v>
      </c>
      <c r="B17" s="127" t="s">
        <v>1163</v>
      </c>
      <c r="C17" s="126" t="s">
        <v>293</v>
      </c>
      <c r="D17" s="127" t="s">
        <v>202</v>
      </c>
      <c r="E17" s="127" t="s">
        <v>140</v>
      </c>
      <c r="F17" s="128" t="s">
        <v>294</v>
      </c>
      <c r="G17" s="218" t="s">
        <v>295</v>
      </c>
      <c r="H17" s="232">
        <v>3146947.8880000003</v>
      </c>
    </row>
    <row r="18" spans="1:8" ht="30" x14ac:dyDescent="0.25">
      <c r="A18" s="125">
        <v>6</v>
      </c>
      <c r="B18" s="127" t="s">
        <v>1163</v>
      </c>
      <c r="C18" s="126" t="s">
        <v>296</v>
      </c>
      <c r="D18" s="127" t="s">
        <v>202</v>
      </c>
      <c r="E18" s="127" t="s">
        <v>140</v>
      </c>
      <c r="F18" s="128" t="s">
        <v>278</v>
      </c>
      <c r="G18" s="218" t="s">
        <v>279</v>
      </c>
      <c r="H18" s="232">
        <v>4752319.0980000002</v>
      </c>
    </row>
    <row r="19" spans="1:8" ht="30" x14ac:dyDescent="0.25">
      <c r="A19" s="125">
        <v>7</v>
      </c>
      <c r="B19" s="127" t="s">
        <v>1163</v>
      </c>
      <c r="C19" s="126" t="s">
        <v>297</v>
      </c>
      <c r="D19" s="127" t="s">
        <v>202</v>
      </c>
      <c r="E19" s="127" t="s">
        <v>140</v>
      </c>
      <c r="F19" s="219" t="s">
        <v>298</v>
      </c>
      <c r="G19" s="218" t="s">
        <v>299</v>
      </c>
      <c r="H19" s="232">
        <v>3030676.1710000001</v>
      </c>
    </row>
    <row r="20" spans="1:8" ht="30" x14ac:dyDescent="0.25">
      <c r="A20" s="125">
        <v>8</v>
      </c>
      <c r="B20" s="127" t="s">
        <v>1163</v>
      </c>
      <c r="C20" s="126" t="s">
        <v>300</v>
      </c>
      <c r="D20" s="127" t="s">
        <v>202</v>
      </c>
      <c r="E20" s="127" t="s">
        <v>140</v>
      </c>
      <c r="F20" s="128" t="s">
        <v>301</v>
      </c>
      <c r="G20" s="218" t="s">
        <v>302</v>
      </c>
      <c r="H20" s="232">
        <v>3169095.412</v>
      </c>
    </row>
    <row r="21" spans="1:8" ht="30" x14ac:dyDescent="0.25">
      <c r="A21" s="125">
        <v>9</v>
      </c>
      <c r="B21" s="127" t="s">
        <v>1163</v>
      </c>
      <c r="C21" s="126" t="s">
        <v>303</v>
      </c>
      <c r="D21" s="127" t="s">
        <v>202</v>
      </c>
      <c r="E21" s="127" t="s">
        <v>140</v>
      </c>
      <c r="F21" s="128" t="s">
        <v>282</v>
      </c>
      <c r="G21" s="218" t="s">
        <v>283</v>
      </c>
      <c r="H21" s="232">
        <v>2133112.267</v>
      </c>
    </row>
    <row r="22" spans="1:8" ht="30" x14ac:dyDescent="0.25">
      <c r="A22" s="125">
        <v>10</v>
      </c>
      <c r="B22" s="127" t="s">
        <v>1163</v>
      </c>
      <c r="C22" s="126" t="s">
        <v>304</v>
      </c>
      <c r="D22" s="127" t="s">
        <v>202</v>
      </c>
      <c r="E22" s="127" t="s">
        <v>140</v>
      </c>
      <c r="F22" s="219" t="s">
        <v>305</v>
      </c>
      <c r="G22" s="218" t="s">
        <v>306</v>
      </c>
      <c r="H22" s="232">
        <v>4452495.9790000003</v>
      </c>
    </row>
    <row r="23" spans="1:8" ht="30" x14ac:dyDescent="0.25">
      <c r="A23" s="125">
        <v>11</v>
      </c>
      <c r="B23" s="127" t="s">
        <v>1163</v>
      </c>
      <c r="C23" s="126" t="s">
        <v>307</v>
      </c>
      <c r="D23" s="127" t="s">
        <v>202</v>
      </c>
      <c r="E23" s="127" t="s">
        <v>140</v>
      </c>
      <c r="F23" s="219" t="s">
        <v>308</v>
      </c>
      <c r="G23" s="218" t="s">
        <v>309</v>
      </c>
      <c r="H23" s="232">
        <v>2476354.4539999999</v>
      </c>
    </row>
    <row r="24" spans="1:8" x14ac:dyDescent="0.25">
      <c r="A24" s="106">
        <f>+A25</f>
        <v>13</v>
      </c>
      <c r="B24" s="105"/>
      <c r="C24" s="105" t="s">
        <v>310</v>
      </c>
      <c r="D24" s="105"/>
      <c r="E24" s="105"/>
      <c r="F24" s="105"/>
      <c r="G24" s="105"/>
      <c r="H24" s="230">
        <f>+H26+H27+H28+H29+H30+H31+H32+H33+H34+H35+H36+H37+H38</f>
        <v>47355475.726000004</v>
      </c>
    </row>
    <row r="25" spans="1:8" x14ac:dyDescent="0.25">
      <c r="A25" s="107">
        <v>13</v>
      </c>
      <c r="B25" s="116"/>
      <c r="C25" s="117" t="s">
        <v>198</v>
      </c>
      <c r="D25" s="111"/>
      <c r="E25" s="111"/>
      <c r="F25" s="107"/>
      <c r="G25" s="107"/>
      <c r="H25" s="231"/>
    </row>
    <row r="26" spans="1:8" ht="45" x14ac:dyDescent="0.25">
      <c r="A26" s="112">
        <v>1</v>
      </c>
      <c r="B26" s="127" t="s">
        <v>1163</v>
      </c>
      <c r="C26" s="118" t="s">
        <v>312</v>
      </c>
      <c r="D26" s="110" t="s">
        <v>202</v>
      </c>
      <c r="E26" s="110" t="s">
        <v>140</v>
      </c>
      <c r="F26" s="119" t="s">
        <v>314</v>
      </c>
      <c r="G26" s="112" t="s">
        <v>315</v>
      </c>
      <c r="H26" s="233">
        <v>2415287.6209999998</v>
      </c>
    </row>
    <row r="27" spans="1:8" ht="30" x14ac:dyDescent="0.25">
      <c r="A27" s="112">
        <f>+A26+1</f>
        <v>2</v>
      </c>
      <c r="B27" s="127" t="s">
        <v>1163</v>
      </c>
      <c r="C27" s="118" t="s">
        <v>316</v>
      </c>
      <c r="D27" s="110" t="s">
        <v>202</v>
      </c>
      <c r="E27" s="110" t="s">
        <v>140</v>
      </c>
      <c r="F27" s="119" t="s">
        <v>314</v>
      </c>
      <c r="G27" s="112" t="s">
        <v>315</v>
      </c>
      <c r="H27" s="233">
        <v>2846211.8859999999</v>
      </c>
    </row>
    <row r="28" spans="1:8" ht="30" x14ac:dyDescent="0.25">
      <c r="A28" s="112">
        <f t="shared" ref="A28:A38" si="0">+A27+1</f>
        <v>3</v>
      </c>
      <c r="B28" s="127" t="s">
        <v>1163</v>
      </c>
      <c r="C28" s="108" t="s">
        <v>317</v>
      </c>
      <c r="D28" s="110" t="s">
        <v>202</v>
      </c>
      <c r="E28" s="110" t="s">
        <v>140</v>
      </c>
      <c r="F28" s="119" t="s">
        <v>318</v>
      </c>
      <c r="G28" s="112" t="s">
        <v>319</v>
      </c>
      <c r="H28" s="233">
        <v>5025259.398</v>
      </c>
    </row>
    <row r="29" spans="1:8" ht="45" x14ac:dyDescent="0.25">
      <c r="A29" s="112">
        <f t="shared" si="0"/>
        <v>4</v>
      </c>
      <c r="B29" s="127" t="s">
        <v>1163</v>
      </c>
      <c r="C29" s="108" t="s">
        <v>320</v>
      </c>
      <c r="D29" s="110" t="s">
        <v>202</v>
      </c>
      <c r="E29" s="110" t="s">
        <v>140</v>
      </c>
      <c r="F29" s="119" t="s">
        <v>321</v>
      </c>
      <c r="G29" s="112" t="s">
        <v>322</v>
      </c>
      <c r="H29" s="233">
        <v>3623744.28</v>
      </c>
    </row>
    <row r="30" spans="1:8" ht="30" x14ac:dyDescent="0.25">
      <c r="A30" s="112">
        <f t="shared" si="0"/>
        <v>5</v>
      </c>
      <c r="B30" s="127" t="s">
        <v>1163</v>
      </c>
      <c r="C30" s="108" t="s">
        <v>323</v>
      </c>
      <c r="D30" s="110" t="s">
        <v>202</v>
      </c>
      <c r="E30" s="110" t="s">
        <v>140</v>
      </c>
      <c r="F30" s="119" t="s">
        <v>324</v>
      </c>
      <c r="G30" s="112" t="s">
        <v>325</v>
      </c>
      <c r="H30" s="233">
        <v>3120040.605</v>
      </c>
    </row>
    <row r="31" spans="1:8" ht="30" x14ac:dyDescent="0.25">
      <c r="A31" s="112">
        <f t="shared" si="0"/>
        <v>6</v>
      </c>
      <c r="B31" s="127" t="s">
        <v>1163</v>
      </c>
      <c r="C31" s="108" t="s">
        <v>326</v>
      </c>
      <c r="D31" s="110" t="s">
        <v>202</v>
      </c>
      <c r="E31" s="110" t="s">
        <v>140</v>
      </c>
      <c r="F31" s="119" t="s">
        <v>327</v>
      </c>
      <c r="G31" s="112" t="s">
        <v>328</v>
      </c>
      <c r="H31" s="233">
        <v>2555007.5469999998</v>
      </c>
    </row>
    <row r="32" spans="1:8" ht="30" x14ac:dyDescent="0.25">
      <c r="A32" s="112">
        <f t="shared" si="0"/>
        <v>7</v>
      </c>
      <c r="B32" s="127" t="s">
        <v>1163</v>
      </c>
      <c r="C32" s="108" t="s">
        <v>329</v>
      </c>
      <c r="D32" s="110" t="s">
        <v>202</v>
      </c>
      <c r="E32" s="110" t="s">
        <v>140</v>
      </c>
      <c r="F32" s="119" t="s">
        <v>330</v>
      </c>
      <c r="G32" s="112" t="s">
        <v>331</v>
      </c>
      <c r="H32" s="233">
        <v>3123057.35</v>
      </c>
    </row>
    <row r="33" spans="1:8" ht="30" x14ac:dyDescent="0.25">
      <c r="A33" s="112">
        <f t="shared" si="0"/>
        <v>8</v>
      </c>
      <c r="B33" s="127" t="s">
        <v>1163</v>
      </c>
      <c r="C33" s="108" t="s">
        <v>332</v>
      </c>
      <c r="D33" s="110" t="s">
        <v>202</v>
      </c>
      <c r="E33" s="110" t="s">
        <v>140</v>
      </c>
      <c r="F33" s="119" t="s">
        <v>333</v>
      </c>
      <c r="G33" s="112" t="s">
        <v>334</v>
      </c>
      <c r="H33" s="233">
        <v>6273114.6670000004</v>
      </c>
    </row>
    <row r="34" spans="1:8" ht="30" x14ac:dyDescent="0.25">
      <c r="A34" s="112">
        <f t="shared" si="0"/>
        <v>9</v>
      </c>
      <c r="B34" s="127" t="s">
        <v>1163</v>
      </c>
      <c r="C34" s="108" t="s">
        <v>335</v>
      </c>
      <c r="D34" s="110" t="s">
        <v>202</v>
      </c>
      <c r="E34" s="110" t="s">
        <v>140</v>
      </c>
      <c r="F34" s="119" t="s">
        <v>336</v>
      </c>
      <c r="G34" s="112" t="s">
        <v>337</v>
      </c>
      <c r="H34" s="233">
        <v>3623897.46</v>
      </c>
    </row>
    <row r="35" spans="1:8" ht="30" x14ac:dyDescent="0.25">
      <c r="A35" s="112">
        <f t="shared" si="0"/>
        <v>10</v>
      </c>
      <c r="B35" s="127" t="s">
        <v>1163</v>
      </c>
      <c r="C35" s="108" t="s">
        <v>338</v>
      </c>
      <c r="D35" s="110" t="s">
        <v>202</v>
      </c>
      <c r="E35" s="110" t="s">
        <v>140</v>
      </c>
      <c r="F35" s="119" t="s">
        <v>339</v>
      </c>
      <c r="G35" s="112" t="s">
        <v>340</v>
      </c>
      <c r="H35" s="233">
        <v>4526891.3150000004</v>
      </c>
    </row>
    <row r="36" spans="1:8" ht="30" x14ac:dyDescent="0.25">
      <c r="A36" s="112">
        <f t="shared" si="0"/>
        <v>11</v>
      </c>
      <c r="B36" s="127" t="s">
        <v>1163</v>
      </c>
      <c r="C36" s="108" t="s">
        <v>341</v>
      </c>
      <c r="D36" s="110" t="s">
        <v>202</v>
      </c>
      <c r="E36" s="110" t="s">
        <v>140</v>
      </c>
      <c r="F36" s="119" t="s">
        <v>342</v>
      </c>
      <c r="G36" s="112" t="s">
        <v>343</v>
      </c>
      <c r="H36" s="233">
        <v>3749776</v>
      </c>
    </row>
    <row r="37" spans="1:8" ht="30" x14ac:dyDescent="0.25">
      <c r="A37" s="112">
        <f>+A36+1</f>
        <v>12</v>
      </c>
      <c r="B37" s="127" t="s">
        <v>1163</v>
      </c>
      <c r="C37" s="108" t="s">
        <v>344</v>
      </c>
      <c r="D37" s="110" t="s">
        <v>202</v>
      </c>
      <c r="E37" s="110" t="s">
        <v>140</v>
      </c>
      <c r="F37" s="119" t="s">
        <v>342</v>
      </c>
      <c r="G37" s="112" t="s">
        <v>343</v>
      </c>
      <c r="H37" s="233">
        <v>3157146</v>
      </c>
    </row>
    <row r="38" spans="1:8" ht="30" x14ac:dyDescent="0.25">
      <c r="A38" s="112">
        <f t="shared" si="0"/>
        <v>13</v>
      </c>
      <c r="B38" s="127" t="s">
        <v>1163</v>
      </c>
      <c r="C38" s="108" t="s">
        <v>345</v>
      </c>
      <c r="D38" s="110" t="s">
        <v>202</v>
      </c>
      <c r="E38" s="110" t="s">
        <v>140</v>
      </c>
      <c r="F38" s="119" t="s">
        <v>346</v>
      </c>
      <c r="G38" s="112" t="s">
        <v>347</v>
      </c>
      <c r="H38" s="233">
        <v>3316041.5970000001</v>
      </c>
    </row>
    <row r="39" spans="1:8" x14ac:dyDescent="0.25">
      <c r="A39" s="120">
        <f>+A40</f>
        <v>14</v>
      </c>
      <c r="B39" s="121"/>
      <c r="C39" s="220" t="s">
        <v>348</v>
      </c>
      <c r="D39" s="121"/>
      <c r="E39" s="121"/>
      <c r="F39" s="120"/>
      <c r="G39" s="120"/>
      <c r="H39" s="234">
        <f>+H40</f>
        <v>45755883.577849999</v>
      </c>
    </row>
    <row r="40" spans="1:8" x14ac:dyDescent="0.25">
      <c r="A40" s="122">
        <v>14</v>
      </c>
      <c r="B40" s="123"/>
      <c r="C40" s="117" t="s">
        <v>149</v>
      </c>
      <c r="D40" s="124"/>
      <c r="E40" s="124"/>
      <c r="F40" s="122"/>
      <c r="G40" s="122"/>
      <c r="H40" s="235">
        <f>SUM(H41:H54)</f>
        <v>45755883.577849999</v>
      </c>
    </row>
    <row r="41" spans="1:8" ht="30" x14ac:dyDescent="0.25">
      <c r="A41" s="125">
        <v>1</v>
      </c>
      <c r="B41" s="110" t="s">
        <v>1163</v>
      </c>
      <c r="C41" s="126" t="s">
        <v>1139</v>
      </c>
      <c r="D41" s="127" t="s">
        <v>202</v>
      </c>
      <c r="E41" s="127" t="s">
        <v>845</v>
      </c>
      <c r="F41" s="100" t="s">
        <v>1168</v>
      </c>
      <c r="G41" s="128">
        <v>301642521</v>
      </c>
      <c r="H41" s="236">
        <v>3514071.682</v>
      </c>
    </row>
    <row r="42" spans="1:8" ht="30" x14ac:dyDescent="0.25">
      <c r="A42" s="125">
        <f>+A41+1</f>
        <v>2</v>
      </c>
      <c r="B42" s="110" t="s">
        <v>1163</v>
      </c>
      <c r="C42" s="126" t="s">
        <v>1141</v>
      </c>
      <c r="D42" s="127" t="s">
        <v>202</v>
      </c>
      <c r="E42" s="127" t="s">
        <v>845</v>
      </c>
      <c r="F42" s="100" t="s">
        <v>1142</v>
      </c>
      <c r="G42" s="128">
        <v>303771899</v>
      </c>
      <c r="H42" s="236">
        <v>3800474.423</v>
      </c>
    </row>
    <row r="43" spans="1:8" ht="30" x14ac:dyDescent="0.25">
      <c r="A43" s="125">
        <f t="shared" ref="A43:A54" si="1">+A42+1</f>
        <v>3</v>
      </c>
      <c r="B43" s="127" t="s">
        <v>1163</v>
      </c>
      <c r="C43" s="126" t="s">
        <v>350</v>
      </c>
      <c r="D43" s="127" t="s">
        <v>202</v>
      </c>
      <c r="E43" s="127" t="s">
        <v>845</v>
      </c>
      <c r="F43" s="100" t="s">
        <v>351</v>
      </c>
      <c r="G43" s="128" t="s">
        <v>352</v>
      </c>
      <c r="H43" s="236">
        <v>3002311.3320000004</v>
      </c>
    </row>
    <row r="44" spans="1:8" ht="30" x14ac:dyDescent="0.25">
      <c r="A44" s="125">
        <f t="shared" si="1"/>
        <v>4</v>
      </c>
      <c r="B44" s="127" t="s">
        <v>1163</v>
      </c>
      <c r="C44" s="126" t="s">
        <v>353</v>
      </c>
      <c r="D44" s="127" t="s">
        <v>202</v>
      </c>
      <c r="E44" s="127" t="s">
        <v>845</v>
      </c>
      <c r="F44" s="100" t="s">
        <v>354</v>
      </c>
      <c r="G44" s="128" t="s">
        <v>355</v>
      </c>
      <c r="H44" s="236">
        <v>3775140.3509999998</v>
      </c>
    </row>
    <row r="45" spans="1:8" ht="30" x14ac:dyDescent="0.25">
      <c r="A45" s="125">
        <f t="shared" si="1"/>
        <v>5</v>
      </c>
      <c r="B45" s="127" t="s">
        <v>1163</v>
      </c>
      <c r="C45" s="126" t="s">
        <v>356</v>
      </c>
      <c r="D45" s="127" t="s">
        <v>202</v>
      </c>
      <c r="E45" s="127" t="s">
        <v>845</v>
      </c>
      <c r="F45" s="100" t="s">
        <v>357</v>
      </c>
      <c r="G45" s="128" t="s">
        <v>358</v>
      </c>
      <c r="H45" s="236">
        <v>3133589.7</v>
      </c>
    </row>
    <row r="46" spans="1:8" ht="30" x14ac:dyDescent="0.25">
      <c r="A46" s="125">
        <f t="shared" si="1"/>
        <v>6</v>
      </c>
      <c r="B46" s="127" t="s">
        <v>1163</v>
      </c>
      <c r="C46" s="126" t="s">
        <v>359</v>
      </c>
      <c r="D46" s="127" t="s">
        <v>202</v>
      </c>
      <c r="E46" s="127" t="s">
        <v>845</v>
      </c>
      <c r="F46" s="100" t="s">
        <v>360</v>
      </c>
      <c r="G46" s="128" t="s">
        <v>361</v>
      </c>
      <c r="H46" s="236">
        <v>3758104.6910000001</v>
      </c>
    </row>
    <row r="47" spans="1:8" ht="30" x14ac:dyDescent="0.25">
      <c r="A47" s="125">
        <f t="shared" si="1"/>
        <v>7</v>
      </c>
      <c r="B47" s="127" t="s">
        <v>1163</v>
      </c>
      <c r="C47" s="126" t="s">
        <v>362</v>
      </c>
      <c r="D47" s="127" t="s">
        <v>202</v>
      </c>
      <c r="E47" s="127" t="s">
        <v>845</v>
      </c>
      <c r="F47" s="100" t="s">
        <v>363</v>
      </c>
      <c r="G47" s="128">
        <v>303880447</v>
      </c>
      <c r="H47" s="236">
        <v>3150703.3990000002</v>
      </c>
    </row>
    <row r="48" spans="1:8" ht="30" x14ac:dyDescent="0.25">
      <c r="A48" s="125">
        <f t="shared" si="1"/>
        <v>8</v>
      </c>
      <c r="B48" s="127" t="s">
        <v>1163</v>
      </c>
      <c r="C48" s="126" t="s">
        <v>364</v>
      </c>
      <c r="D48" s="127" t="s">
        <v>202</v>
      </c>
      <c r="E48" s="127" t="s">
        <v>845</v>
      </c>
      <c r="F48" s="100" t="s">
        <v>357</v>
      </c>
      <c r="G48" s="128" t="s">
        <v>358</v>
      </c>
      <c r="H48" s="236">
        <v>3990402</v>
      </c>
    </row>
    <row r="49" spans="1:8" ht="30" x14ac:dyDescent="0.25">
      <c r="A49" s="125">
        <f t="shared" si="1"/>
        <v>9</v>
      </c>
      <c r="B49" s="127" t="s">
        <v>1163</v>
      </c>
      <c r="C49" s="126" t="s">
        <v>365</v>
      </c>
      <c r="D49" s="127" t="s">
        <v>202</v>
      </c>
      <c r="E49" s="127" t="s">
        <v>845</v>
      </c>
      <c r="F49" s="100" t="s">
        <v>366</v>
      </c>
      <c r="G49" s="128" t="s">
        <v>367</v>
      </c>
      <c r="H49" s="236">
        <v>2895987.2169999997</v>
      </c>
    </row>
    <row r="50" spans="1:8" ht="30" x14ac:dyDescent="0.25">
      <c r="A50" s="125">
        <f t="shared" si="1"/>
        <v>10</v>
      </c>
      <c r="B50" s="127" t="s">
        <v>1163</v>
      </c>
      <c r="C50" s="126" t="s">
        <v>368</v>
      </c>
      <c r="D50" s="127" t="s">
        <v>202</v>
      </c>
      <c r="E50" s="127" t="s">
        <v>845</v>
      </c>
      <c r="F50" s="100" t="s">
        <v>369</v>
      </c>
      <c r="G50" s="128" t="s">
        <v>370</v>
      </c>
      <c r="H50" s="236">
        <v>2876253.1380000003</v>
      </c>
    </row>
    <row r="51" spans="1:8" ht="30" x14ac:dyDescent="0.25">
      <c r="A51" s="125">
        <f t="shared" si="1"/>
        <v>11</v>
      </c>
      <c r="B51" s="127" t="s">
        <v>1163</v>
      </c>
      <c r="C51" s="126" t="s">
        <v>371</v>
      </c>
      <c r="D51" s="127" t="s">
        <v>202</v>
      </c>
      <c r="E51" s="127" t="s">
        <v>845</v>
      </c>
      <c r="F51" s="100" t="s">
        <v>372</v>
      </c>
      <c r="G51" s="128" t="s">
        <v>373</v>
      </c>
      <c r="H51" s="236">
        <v>3151375.3929999997</v>
      </c>
    </row>
    <row r="52" spans="1:8" ht="30" x14ac:dyDescent="0.25">
      <c r="A52" s="125">
        <f t="shared" si="1"/>
        <v>12</v>
      </c>
      <c r="B52" s="127" t="s">
        <v>1163</v>
      </c>
      <c r="C52" s="126" t="s">
        <v>374</v>
      </c>
      <c r="D52" s="127" t="s">
        <v>202</v>
      </c>
      <c r="E52" s="127" t="s">
        <v>845</v>
      </c>
      <c r="F52" s="100" t="s">
        <v>375</v>
      </c>
      <c r="G52" s="128">
        <v>300437396</v>
      </c>
      <c r="H52" s="236">
        <v>3804555.8620000002</v>
      </c>
    </row>
    <row r="53" spans="1:8" ht="30" x14ac:dyDescent="0.25">
      <c r="A53" s="125">
        <f t="shared" si="1"/>
        <v>13</v>
      </c>
      <c r="B53" s="127" t="s">
        <v>1163</v>
      </c>
      <c r="C53" s="126" t="s">
        <v>376</v>
      </c>
      <c r="D53" s="127" t="s">
        <v>202</v>
      </c>
      <c r="E53" s="127" t="s">
        <v>845</v>
      </c>
      <c r="F53" s="100" t="s">
        <v>377</v>
      </c>
      <c r="G53" s="128" t="s">
        <v>378</v>
      </c>
      <c r="H53" s="236">
        <v>2555636.9309999999</v>
      </c>
    </row>
    <row r="54" spans="1:8" ht="30" x14ac:dyDescent="0.25">
      <c r="A54" s="125">
        <f t="shared" si="1"/>
        <v>14</v>
      </c>
      <c r="B54" s="127" t="s">
        <v>1163</v>
      </c>
      <c r="C54" s="126" t="s">
        <v>379</v>
      </c>
      <c r="D54" s="127" t="s">
        <v>202</v>
      </c>
      <c r="E54" s="127" t="s">
        <v>845</v>
      </c>
      <c r="F54" s="100" t="s">
        <v>380</v>
      </c>
      <c r="G54" s="128">
        <v>303449355</v>
      </c>
      <c r="H54" s="236">
        <v>2347277.4588500001</v>
      </c>
    </row>
    <row r="55" spans="1:8" x14ac:dyDescent="0.25">
      <c r="A55" s="106">
        <f>+A56+A60</f>
        <v>10</v>
      </c>
      <c r="B55" s="105"/>
      <c r="C55" s="217" t="s">
        <v>381</v>
      </c>
      <c r="D55" s="105"/>
      <c r="E55" s="105"/>
      <c r="F55" s="106"/>
      <c r="G55" s="106"/>
      <c r="H55" s="230">
        <f>+H56+H60</f>
        <v>36166158.566</v>
      </c>
    </row>
    <row r="56" spans="1:8" x14ac:dyDescent="0.25">
      <c r="A56" s="107">
        <v>3</v>
      </c>
      <c r="B56" s="108"/>
      <c r="C56" s="114" t="s">
        <v>48</v>
      </c>
      <c r="D56" s="110"/>
      <c r="E56" s="111"/>
      <c r="F56" s="107"/>
      <c r="G56" s="107"/>
      <c r="H56" s="237">
        <f>SUM(H57:H59)</f>
        <v>10430683.289000001</v>
      </c>
    </row>
    <row r="57" spans="1:8" ht="45" x14ac:dyDescent="0.25">
      <c r="A57" s="112">
        <v>1</v>
      </c>
      <c r="B57" s="110" t="s">
        <v>1163</v>
      </c>
      <c r="C57" s="129" t="s">
        <v>383</v>
      </c>
      <c r="D57" s="110" t="s">
        <v>202</v>
      </c>
      <c r="E57" s="110" t="s">
        <v>140</v>
      </c>
      <c r="F57" s="119" t="s">
        <v>384</v>
      </c>
      <c r="G57" s="115">
        <v>301414923</v>
      </c>
      <c r="H57" s="238">
        <v>3440035.0690000001</v>
      </c>
    </row>
    <row r="58" spans="1:8" ht="45" x14ac:dyDescent="0.25">
      <c r="A58" s="112">
        <f>+A57+1</f>
        <v>2</v>
      </c>
      <c r="B58" s="110" t="s">
        <v>1163</v>
      </c>
      <c r="C58" s="129" t="s">
        <v>385</v>
      </c>
      <c r="D58" s="110" t="s">
        <v>202</v>
      </c>
      <c r="E58" s="110" t="s">
        <v>140</v>
      </c>
      <c r="F58" s="119" t="s">
        <v>386</v>
      </c>
      <c r="G58" s="115">
        <v>305183014</v>
      </c>
      <c r="H58" s="238">
        <v>3552417.76</v>
      </c>
    </row>
    <row r="59" spans="1:8" ht="45" x14ac:dyDescent="0.25">
      <c r="A59" s="112">
        <f>+A58+1</f>
        <v>3</v>
      </c>
      <c r="B59" s="110" t="s">
        <v>1163</v>
      </c>
      <c r="C59" s="129" t="s">
        <v>387</v>
      </c>
      <c r="D59" s="110" t="s">
        <v>202</v>
      </c>
      <c r="E59" s="110" t="s">
        <v>140</v>
      </c>
      <c r="F59" s="119" t="s">
        <v>388</v>
      </c>
      <c r="G59" s="115">
        <v>302369796</v>
      </c>
      <c r="H59" s="238">
        <v>3438230.46</v>
      </c>
    </row>
    <row r="60" spans="1:8" x14ac:dyDescent="0.25">
      <c r="A60" s="107">
        <v>7</v>
      </c>
      <c r="B60" s="116"/>
      <c r="C60" s="117" t="s">
        <v>149</v>
      </c>
      <c r="D60" s="111"/>
      <c r="E60" s="111"/>
      <c r="F60" s="107"/>
      <c r="G60" s="107"/>
      <c r="H60" s="237">
        <f>SUM(H61:H67)</f>
        <v>25735475.276999999</v>
      </c>
    </row>
    <row r="61" spans="1:8" ht="45" x14ac:dyDescent="0.25">
      <c r="A61" s="112">
        <v>1</v>
      </c>
      <c r="B61" s="110" t="s">
        <v>1163</v>
      </c>
      <c r="C61" s="129" t="s">
        <v>390</v>
      </c>
      <c r="D61" s="110" t="s">
        <v>202</v>
      </c>
      <c r="E61" s="110" t="s">
        <v>140</v>
      </c>
      <c r="F61" s="119" t="s">
        <v>391</v>
      </c>
      <c r="G61" s="115">
        <v>301275796</v>
      </c>
      <c r="H61" s="238">
        <v>3301101.5630000001</v>
      </c>
    </row>
    <row r="62" spans="1:8" ht="45" x14ac:dyDescent="0.25">
      <c r="A62" s="112">
        <f t="shared" ref="A62:A67" si="2">+A61+1</f>
        <v>2</v>
      </c>
      <c r="B62" s="110" t="s">
        <v>1163</v>
      </c>
      <c r="C62" s="129" t="s">
        <v>392</v>
      </c>
      <c r="D62" s="110" t="s">
        <v>202</v>
      </c>
      <c r="E62" s="110" t="s">
        <v>140</v>
      </c>
      <c r="F62" s="119" t="s">
        <v>393</v>
      </c>
      <c r="G62" s="115">
        <v>302614111</v>
      </c>
      <c r="H62" s="238">
        <v>3785000</v>
      </c>
    </row>
    <row r="63" spans="1:8" ht="30" x14ac:dyDescent="0.25">
      <c r="A63" s="112">
        <f t="shared" si="2"/>
        <v>3</v>
      </c>
      <c r="B63" s="110" t="s">
        <v>1163</v>
      </c>
      <c r="C63" s="129" t="s">
        <v>394</v>
      </c>
      <c r="D63" s="110" t="s">
        <v>202</v>
      </c>
      <c r="E63" s="110" t="s">
        <v>140</v>
      </c>
      <c r="F63" s="119" t="s">
        <v>395</v>
      </c>
      <c r="G63" s="115">
        <v>206434709</v>
      </c>
      <c r="H63" s="238">
        <v>3715679.2629999998</v>
      </c>
    </row>
    <row r="64" spans="1:8" ht="45" x14ac:dyDescent="0.25">
      <c r="A64" s="112">
        <f t="shared" si="2"/>
        <v>4</v>
      </c>
      <c r="B64" s="110" t="s">
        <v>1163</v>
      </c>
      <c r="C64" s="129" t="s">
        <v>396</v>
      </c>
      <c r="D64" s="110" t="s">
        <v>202</v>
      </c>
      <c r="E64" s="110" t="s">
        <v>140</v>
      </c>
      <c r="F64" s="119" t="s">
        <v>397</v>
      </c>
      <c r="G64" s="115">
        <v>301695266</v>
      </c>
      <c r="H64" s="238">
        <v>3181610.3139999998</v>
      </c>
    </row>
    <row r="65" spans="1:8" ht="45" x14ac:dyDescent="0.25">
      <c r="A65" s="112">
        <f t="shared" si="2"/>
        <v>5</v>
      </c>
      <c r="B65" s="110" t="s">
        <v>1163</v>
      </c>
      <c r="C65" s="129" t="s">
        <v>398</v>
      </c>
      <c r="D65" s="110" t="s">
        <v>202</v>
      </c>
      <c r="E65" s="110" t="s">
        <v>140</v>
      </c>
      <c r="F65" s="119" t="s">
        <v>399</v>
      </c>
      <c r="G65" s="115">
        <v>301275796</v>
      </c>
      <c r="H65" s="238">
        <v>3858766.1630000002</v>
      </c>
    </row>
    <row r="66" spans="1:8" ht="45" x14ac:dyDescent="0.25">
      <c r="A66" s="112">
        <f t="shared" si="2"/>
        <v>6</v>
      </c>
      <c r="B66" s="110" t="s">
        <v>1163</v>
      </c>
      <c r="C66" s="129" t="s">
        <v>400</v>
      </c>
      <c r="D66" s="110" t="s">
        <v>202</v>
      </c>
      <c r="E66" s="110" t="s">
        <v>140</v>
      </c>
      <c r="F66" s="119" t="s">
        <v>401</v>
      </c>
      <c r="G66" s="115">
        <v>204351631</v>
      </c>
      <c r="H66" s="238">
        <v>3302167.9210000001</v>
      </c>
    </row>
    <row r="67" spans="1:8" ht="45" x14ac:dyDescent="0.25">
      <c r="A67" s="112">
        <f t="shared" si="2"/>
        <v>7</v>
      </c>
      <c r="B67" s="110" t="s">
        <v>1163</v>
      </c>
      <c r="C67" s="129" t="s">
        <v>402</v>
      </c>
      <c r="D67" s="110" t="s">
        <v>202</v>
      </c>
      <c r="E67" s="110" t="s">
        <v>140</v>
      </c>
      <c r="F67" s="119" t="s">
        <v>403</v>
      </c>
      <c r="G67" s="115">
        <v>301572094</v>
      </c>
      <c r="H67" s="238">
        <v>4591150.0530000003</v>
      </c>
    </row>
    <row r="68" spans="1:8" x14ac:dyDescent="0.25">
      <c r="A68" s="106">
        <f>+A69+A72</f>
        <v>16</v>
      </c>
      <c r="B68" s="105"/>
      <c r="C68" s="217" t="s">
        <v>404</v>
      </c>
      <c r="D68" s="105"/>
      <c r="E68" s="105"/>
      <c r="F68" s="106"/>
      <c r="G68" s="106"/>
      <c r="H68" s="230">
        <f>+H69+H72</f>
        <v>52003824.450999998</v>
      </c>
    </row>
    <row r="69" spans="1:8" x14ac:dyDescent="0.25">
      <c r="A69" s="107">
        <v>2</v>
      </c>
      <c r="B69" s="111"/>
      <c r="C69" s="141" t="s">
        <v>48</v>
      </c>
      <c r="D69" s="111"/>
      <c r="E69" s="111"/>
      <c r="F69" s="107"/>
      <c r="G69" s="107"/>
      <c r="H69" s="237">
        <f>+H70+H71</f>
        <v>7546884.2090000007</v>
      </c>
    </row>
    <row r="70" spans="1:8" ht="30" x14ac:dyDescent="0.25">
      <c r="A70" s="112">
        <v>1</v>
      </c>
      <c r="B70" s="127" t="s">
        <v>1163</v>
      </c>
      <c r="C70" s="110" t="s">
        <v>406</v>
      </c>
      <c r="D70" s="110" t="s">
        <v>202</v>
      </c>
      <c r="E70" s="110" t="s">
        <v>140</v>
      </c>
      <c r="F70" s="110" t="s">
        <v>620</v>
      </c>
      <c r="G70" s="130" t="s">
        <v>408</v>
      </c>
      <c r="H70" s="238">
        <v>3832190.3650000002</v>
      </c>
    </row>
    <row r="71" spans="1:8" ht="30" x14ac:dyDescent="0.25">
      <c r="A71" s="112">
        <f>+A70+1</f>
        <v>2</v>
      </c>
      <c r="B71" s="127" t="s">
        <v>1163</v>
      </c>
      <c r="C71" s="110" t="s">
        <v>409</v>
      </c>
      <c r="D71" s="110" t="s">
        <v>202</v>
      </c>
      <c r="E71" s="110" t="s">
        <v>140</v>
      </c>
      <c r="F71" s="110" t="s">
        <v>410</v>
      </c>
      <c r="G71" s="130" t="s">
        <v>411</v>
      </c>
      <c r="H71" s="238">
        <v>3714693.844</v>
      </c>
    </row>
    <row r="72" spans="1:8" x14ac:dyDescent="0.25">
      <c r="A72" s="107">
        <v>14</v>
      </c>
      <c r="B72" s="111"/>
      <c r="C72" s="141" t="s">
        <v>49</v>
      </c>
      <c r="D72" s="111"/>
      <c r="E72" s="111"/>
      <c r="F72" s="107"/>
      <c r="G72" s="107"/>
      <c r="H72" s="237">
        <f>+SUM(H73:H87)</f>
        <v>44456940.241999999</v>
      </c>
    </row>
    <row r="73" spans="1:8" ht="30" x14ac:dyDescent="0.25">
      <c r="A73" s="112">
        <v>1</v>
      </c>
      <c r="B73" s="127" t="s">
        <v>1163</v>
      </c>
      <c r="C73" s="110" t="s">
        <v>412</v>
      </c>
      <c r="D73" s="110" t="s">
        <v>202</v>
      </c>
      <c r="E73" s="110" t="s">
        <v>140</v>
      </c>
      <c r="F73" s="110" t="s">
        <v>413</v>
      </c>
      <c r="G73" s="130" t="s">
        <v>414</v>
      </c>
      <c r="H73" s="238">
        <v>2493055.108</v>
      </c>
    </row>
    <row r="74" spans="1:8" ht="30" x14ac:dyDescent="0.25">
      <c r="A74" s="112">
        <f>+A73+1</f>
        <v>2</v>
      </c>
      <c r="B74" s="127" t="s">
        <v>1163</v>
      </c>
      <c r="C74" s="110" t="s">
        <v>415</v>
      </c>
      <c r="D74" s="110" t="s">
        <v>202</v>
      </c>
      <c r="E74" s="110" t="s">
        <v>140</v>
      </c>
      <c r="F74" s="110" t="s">
        <v>416</v>
      </c>
      <c r="G74" s="130" t="s">
        <v>417</v>
      </c>
      <c r="H74" s="238">
        <v>3189954.3220000002</v>
      </c>
    </row>
    <row r="75" spans="1:8" ht="30" x14ac:dyDescent="0.25">
      <c r="A75" s="112">
        <f t="shared" ref="A75:A87" si="3">+A74+1</f>
        <v>3</v>
      </c>
      <c r="B75" s="127" t="s">
        <v>1163</v>
      </c>
      <c r="C75" s="110" t="s">
        <v>418</v>
      </c>
      <c r="D75" s="110" t="s">
        <v>202</v>
      </c>
      <c r="E75" s="110" t="s">
        <v>140</v>
      </c>
      <c r="F75" s="110" t="s">
        <v>419</v>
      </c>
      <c r="G75" s="130" t="s">
        <v>420</v>
      </c>
      <c r="H75" s="238">
        <v>4245842.0199999996</v>
      </c>
    </row>
    <row r="76" spans="1:8" ht="30" x14ac:dyDescent="0.25">
      <c r="A76" s="112">
        <f t="shared" si="3"/>
        <v>4</v>
      </c>
      <c r="B76" s="127" t="s">
        <v>1163</v>
      </c>
      <c r="C76" s="110" t="s">
        <v>421</v>
      </c>
      <c r="D76" s="110" t="s">
        <v>202</v>
      </c>
      <c r="E76" s="110" t="s">
        <v>140</v>
      </c>
      <c r="F76" s="110" t="s">
        <v>621</v>
      </c>
      <c r="G76" s="130" t="s">
        <v>423</v>
      </c>
      <c r="H76" s="238">
        <v>3086688.7689999999</v>
      </c>
    </row>
    <row r="77" spans="1:8" ht="30" x14ac:dyDescent="0.25">
      <c r="A77" s="112">
        <f t="shared" si="3"/>
        <v>5</v>
      </c>
      <c r="B77" s="127" t="s">
        <v>1163</v>
      </c>
      <c r="C77" s="110" t="s">
        <v>424</v>
      </c>
      <c r="D77" s="110" t="s">
        <v>202</v>
      </c>
      <c r="E77" s="110" t="s">
        <v>140</v>
      </c>
      <c r="F77" s="110" t="s">
        <v>622</v>
      </c>
      <c r="G77" s="131" t="s">
        <v>426</v>
      </c>
      <c r="H77" s="238">
        <v>3062236.4580000001</v>
      </c>
    </row>
    <row r="78" spans="1:8" ht="30" x14ac:dyDescent="0.25">
      <c r="A78" s="300">
        <f t="shared" si="3"/>
        <v>6</v>
      </c>
      <c r="B78" s="127" t="s">
        <v>1163</v>
      </c>
      <c r="C78" s="314" t="s">
        <v>427</v>
      </c>
      <c r="D78" s="314" t="s">
        <v>202</v>
      </c>
      <c r="E78" s="314" t="s">
        <v>140</v>
      </c>
      <c r="F78" s="110" t="s">
        <v>428</v>
      </c>
      <c r="G78" s="131">
        <v>206956177</v>
      </c>
      <c r="H78" s="316">
        <v>4495981</v>
      </c>
    </row>
    <row r="79" spans="1:8" ht="30" x14ac:dyDescent="0.25">
      <c r="A79" s="301"/>
      <c r="B79" s="127" t="s">
        <v>1163</v>
      </c>
      <c r="C79" s="315"/>
      <c r="D79" s="315"/>
      <c r="E79" s="315"/>
      <c r="F79" s="110" t="s">
        <v>1144</v>
      </c>
      <c r="G79" s="131" t="s">
        <v>1145</v>
      </c>
      <c r="H79" s="317"/>
    </row>
    <row r="80" spans="1:8" ht="30" x14ac:dyDescent="0.25">
      <c r="A80" s="112">
        <f>+A78+1</f>
        <v>7</v>
      </c>
      <c r="B80" s="127" t="s">
        <v>1163</v>
      </c>
      <c r="C80" s="110" t="s">
        <v>429</v>
      </c>
      <c r="D80" s="110" t="s">
        <v>202</v>
      </c>
      <c r="E80" s="110" t="s">
        <v>140</v>
      </c>
      <c r="F80" s="110" t="s">
        <v>430</v>
      </c>
      <c r="G80" s="131" t="s">
        <v>431</v>
      </c>
      <c r="H80" s="238">
        <v>3193300.307</v>
      </c>
    </row>
    <row r="81" spans="1:8" ht="30" x14ac:dyDescent="0.25">
      <c r="A81" s="112">
        <f t="shared" si="3"/>
        <v>8</v>
      </c>
      <c r="B81" s="127" t="s">
        <v>1163</v>
      </c>
      <c r="C81" s="110" t="s">
        <v>432</v>
      </c>
      <c r="D81" s="110" t="s">
        <v>202</v>
      </c>
      <c r="E81" s="110" t="s">
        <v>140</v>
      </c>
      <c r="F81" s="110" t="s">
        <v>623</v>
      </c>
      <c r="G81" s="131" t="s">
        <v>434</v>
      </c>
      <c r="H81" s="238">
        <v>2565164.7390000001</v>
      </c>
    </row>
    <row r="82" spans="1:8" ht="30" x14ac:dyDescent="0.25">
      <c r="A82" s="112">
        <f t="shared" si="3"/>
        <v>9</v>
      </c>
      <c r="B82" s="127" t="s">
        <v>1163</v>
      </c>
      <c r="C82" s="110" t="s">
        <v>435</v>
      </c>
      <c r="D82" s="110" t="s">
        <v>202</v>
      </c>
      <c r="E82" s="110" t="s">
        <v>140</v>
      </c>
      <c r="F82" s="110" t="s">
        <v>436</v>
      </c>
      <c r="G82" s="131" t="s">
        <v>437</v>
      </c>
      <c r="H82" s="238">
        <v>3634482.5619999999</v>
      </c>
    </row>
    <row r="83" spans="1:8" ht="30" x14ac:dyDescent="0.25">
      <c r="A83" s="112">
        <f t="shared" si="3"/>
        <v>10</v>
      </c>
      <c r="B83" s="127" t="s">
        <v>1163</v>
      </c>
      <c r="C83" s="110" t="s">
        <v>438</v>
      </c>
      <c r="D83" s="110" t="s">
        <v>202</v>
      </c>
      <c r="E83" s="110" t="s">
        <v>140</v>
      </c>
      <c r="F83" s="110" t="s">
        <v>624</v>
      </c>
      <c r="G83" s="130" t="s">
        <v>440</v>
      </c>
      <c r="H83" s="238">
        <v>3066750.7409999999</v>
      </c>
    </row>
    <row r="84" spans="1:8" ht="30" x14ac:dyDescent="0.25">
      <c r="A84" s="112">
        <f t="shared" si="3"/>
        <v>11</v>
      </c>
      <c r="B84" s="127" t="s">
        <v>1163</v>
      </c>
      <c r="C84" s="110" t="s">
        <v>441</v>
      </c>
      <c r="D84" s="110" t="s">
        <v>202</v>
      </c>
      <c r="E84" s="110" t="s">
        <v>140</v>
      </c>
      <c r="F84" s="110" t="s">
        <v>442</v>
      </c>
      <c r="G84" s="130" t="s">
        <v>443</v>
      </c>
      <c r="H84" s="238">
        <v>3022280.6540000001</v>
      </c>
    </row>
    <row r="85" spans="1:8" ht="30" x14ac:dyDescent="0.25">
      <c r="A85" s="112">
        <f t="shared" si="3"/>
        <v>12</v>
      </c>
      <c r="B85" s="127" t="s">
        <v>1163</v>
      </c>
      <c r="C85" s="110" t="s">
        <v>444</v>
      </c>
      <c r="D85" s="110" t="s">
        <v>202</v>
      </c>
      <c r="E85" s="110" t="s">
        <v>140</v>
      </c>
      <c r="F85" s="110" t="s">
        <v>445</v>
      </c>
      <c r="G85" s="131" t="s">
        <v>446</v>
      </c>
      <c r="H85" s="238">
        <v>2379082.94</v>
      </c>
    </row>
    <row r="86" spans="1:8" ht="30" x14ac:dyDescent="0.25">
      <c r="A86" s="112">
        <f t="shared" si="3"/>
        <v>13</v>
      </c>
      <c r="B86" s="127" t="s">
        <v>1163</v>
      </c>
      <c r="C86" s="110" t="s">
        <v>447</v>
      </c>
      <c r="D86" s="110" t="s">
        <v>202</v>
      </c>
      <c r="E86" s="110" t="s">
        <v>140</v>
      </c>
      <c r="F86" s="110" t="s">
        <v>448</v>
      </c>
      <c r="G86" s="130" t="s">
        <v>449</v>
      </c>
      <c r="H86" s="238">
        <v>3222538.6320000002</v>
      </c>
    </row>
    <row r="87" spans="1:8" ht="30" x14ac:dyDescent="0.25">
      <c r="A87" s="112">
        <f t="shared" si="3"/>
        <v>14</v>
      </c>
      <c r="B87" s="127" t="s">
        <v>1163</v>
      </c>
      <c r="C87" s="110" t="s">
        <v>450</v>
      </c>
      <c r="D87" s="110" t="s">
        <v>202</v>
      </c>
      <c r="E87" s="110" t="s">
        <v>140</v>
      </c>
      <c r="F87" s="110" t="s">
        <v>448</v>
      </c>
      <c r="G87" s="130" t="s">
        <v>449</v>
      </c>
      <c r="H87" s="238">
        <v>2799581.99</v>
      </c>
    </row>
    <row r="88" spans="1:8" x14ac:dyDescent="0.25">
      <c r="A88" s="106">
        <f>+A89+A92</f>
        <v>10</v>
      </c>
      <c r="B88" s="105"/>
      <c r="C88" s="217" t="s">
        <v>205</v>
      </c>
      <c r="D88" s="105"/>
      <c r="E88" s="105"/>
      <c r="F88" s="106"/>
      <c r="G88" s="106"/>
      <c r="H88" s="239">
        <f>+H89+H92</f>
        <v>25340369.295000002</v>
      </c>
    </row>
    <row r="89" spans="1:8" x14ac:dyDescent="0.25">
      <c r="A89" s="107">
        <v>2</v>
      </c>
      <c r="B89" s="111"/>
      <c r="C89" s="132" t="s">
        <v>48</v>
      </c>
      <c r="D89" s="111"/>
      <c r="E89" s="111"/>
      <c r="F89" s="107"/>
      <c r="G89" s="107"/>
      <c r="H89" s="235">
        <f>SUM(H90:H91)</f>
        <v>6856595.0010000002</v>
      </c>
    </row>
    <row r="90" spans="1:8" ht="30" x14ac:dyDescent="0.25">
      <c r="A90" s="112">
        <v>1</v>
      </c>
      <c r="B90" s="127" t="s">
        <v>1163</v>
      </c>
      <c r="C90" s="133" t="s">
        <v>451</v>
      </c>
      <c r="D90" s="110" t="s">
        <v>202</v>
      </c>
      <c r="E90" s="110" t="s">
        <v>140</v>
      </c>
      <c r="F90" s="119" t="s">
        <v>452</v>
      </c>
      <c r="G90" s="115" t="s">
        <v>453</v>
      </c>
      <c r="H90" s="238">
        <v>4095828.5380000002</v>
      </c>
    </row>
    <row r="91" spans="1:8" ht="30" x14ac:dyDescent="0.25">
      <c r="A91" s="112">
        <f>+A90+1</f>
        <v>2</v>
      </c>
      <c r="B91" s="127" t="s">
        <v>1163</v>
      </c>
      <c r="C91" s="133" t="s">
        <v>454</v>
      </c>
      <c r="D91" s="110" t="s">
        <v>202</v>
      </c>
      <c r="E91" s="110" t="s">
        <v>140</v>
      </c>
      <c r="F91" s="119" t="s">
        <v>455</v>
      </c>
      <c r="G91" s="115" t="s">
        <v>456</v>
      </c>
      <c r="H91" s="238">
        <v>2760766.463</v>
      </c>
    </row>
    <row r="92" spans="1:8" x14ac:dyDescent="0.25">
      <c r="A92" s="107">
        <v>8</v>
      </c>
      <c r="B92" s="110"/>
      <c r="C92" s="134" t="s">
        <v>49</v>
      </c>
      <c r="D92" s="111"/>
      <c r="E92" s="111"/>
      <c r="F92" s="119"/>
      <c r="G92" s="135"/>
      <c r="H92" s="235">
        <f>SUM(H93:H100)</f>
        <v>18483774.294</v>
      </c>
    </row>
    <row r="93" spans="1:8" ht="45" x14ac:dyDescent="0.25">
      <c r="A93" s="112">
        <v>1</v>
      </c>
      <c r="B93" s="110" t="s">
        <v>1163</v>
      </c>
      <c r="C93" s="129" t="s">
        <v>457</v>
      </c>
      <c r="D93" s="110" t="s">
        <v>202</v>
      </c>
      <c r="E93" s="110" t="s">
        <v>140</v>
      </c>
      <c r="F93" s="119" t="s">
        <v>458</v>
      </c>
      <c r="G93" s="135" t="s">
        <v>459</v>
      </c>
      <c r="H93" s="238">
        <v>3060444.08</v>
      </c>
    </row>
    <row r="94" spans="1:8" ht="45" x14ac:dyDescent="0.25">
      <c r="A94" s="112">
        <f>+A93+1</f>
        <v>2</v>
      </c>
      <c r="B94" s="110" t="s">
        <v>1163</v>
      </c>
      <c r="C94" s="129" t="s">
        <v>460</v>
      </c>
      <c r="D94" s="110" t="s">
        <v>202</v>
      </c>
      <c r="E94" s="110" t="s">
        <v>140</v>
      </c>
      <c r="F94" s="119" t="s">
        <v>455</v>
      </c>
      <c r="G94" s="135" t="s">
        <v>456</v>
      </c>
      <c r="H94" s="238">
        <v>3026132.267</v>
      </c>
    </row>
    <row r="95" spans="1:8" ht="60" x14ac:dyDescent="0.25">
      <c r="A95" s="112">
        <f t="shared" ref="A95:A100" si="4">+A94+1</f>
        <v>3</v>
      </c>
      <c r="B95" s="110" t="s">
        <v>1163</v>
      </c>
      <c r="C95" s="129" t="s">
        <v>461</v>
      </c>
      <c r="D95" s="110" t="s">
        <v>202</v>
      </c>
      <c r="E95" s="110" t="s">
        <v>140</v>
      </c>
      <c r="F95" s="119" t="s">
        <v>462</v>
      </c>
      <c r="G95" s="135" t="s">
        <v>463</v>
      </c>
      <c r="H95" s="238">
        <v>3775333.7680000002</v>
      </c>
    </row>
    <row r="96" spans="1:8" ht="60" x14ac:dyDescent="0.25">
      <c r="A96" s="112">
        <f t="shared" si="4"/>
        <v>4</v>
      </c>
      <c r="B96" s="110" t="s">
        <v>1163</v>
      </c>
      <c r="C96" s="129" t="s">
        <v>464</v>
      </c>
      <c r="D96" s="110" t="s">
        <v>202</v>
      </c>
      <c r="E96" s="110" t="s">
        <v>140</v>
      </c>
      <c r="F96" s="119" t="s">
        <v>465</v>
      </c>
      <c r="G96" s="135" t="s">
        <v>466</v>
      </c>
      <c r="H96" s="238">
        <v>2816542.6209999998</v>
      </c>
    </row>
    <row r="97" spans="1:8" ht="45" x14ac:dyDescent="0.25">
      <c r="A97" s="112">
        <f t="shared" si="4"/>
        <v>5</v>
      </c>
      <c r="B97" s="110" t="s">
        <v>1163</v>
      </c>
      <c r="C97" s="129" t="s">
        <v>467</v>
      </c>
      <c r="D97" s="110" t="s">
        <v>202</v>
      </c>
      <c r="E97" s="110" t="s">
        <v>140</v>
      </c>
      <c r="F97" s="119" t="s">
        <v>468</v>
      </c>
      <c r="G97" s="135" t="s">
        <v>469</v>
      </c>
      <c r="H97" s="238">
        <v>2575521.5580000002</v>
      </c>
    </row>
    <row r="98" spans="1:8" ht="30" x14ac:dyDescent="0.25">
      <c r="A98" s="112">
        <f t="shared" si="4"/>
        <v>6</v>
      </c>
      <c r="B98" s="110" t="s">
        <v>1163</v>
      </c>
      <c r="C98" s="108" t="s">
        <v>122</v>
      </c>
      <c r="D98" s="110" t="s">
        <v>202</v>
      </c>
      <c r="E98" s="110" t="s">
        <v>140</v>
      </c>
      <c r="F98" s="119" t="s">
        <v>124</v>
      </c>
      <c r="G98" s="135" t="s">
        <v>125</v>
      </c>
      <c r="H98" s="238">
        <v>798600</v>
      </c>
    </row>
    <row r="99" spans="1:8" ht="30" x14ac:dyDescent="0.25">
      <c r="A99" s="112">
        <f t="shared" si="4"/>
        <v>7</v>
      </c>
      <c r="B99" s="110" t="s">
        <v>1163</v>
      </c>
      <c r="C99" s="108" t="s">
        <v>126</v>
      </c>
      <c r="D99" s="110" t="s">
        <v>202</v>
      </c>
      <c r="E99" s="110" t="s">
        <v>140</v>
      </c>
      <c r="F99" s="119" t="s">
        <v>127</v>
      </c>
      <c r="G99" s="135" t="s">
        <v>128</v>
      </c>
      <c r="H99" s="238">
        <v>1062900</v>
      </c>
    </row>
    <row r="100" spans="1:8" ht="60" x14ac:dyDescent="0.25">
      <c r="A100" s="112">
        <f t="shared" si="4"/>
        <v>8</v>
      </c>
      <c r="B100" s="110" t="s">
        <v>1163</v>
      </c>
      <c r="C100" s="108" t="s">
        <v>129</v>
      </c>
      <c r="D100" s="110" t="s">
        <v>202</v>
      </c>
      <c r="E100" s="110" t="s">
        <v>140</v>
      </c>
      <c r="F100" s="119" t="s">
        <v>130</v>
      </c>
      <c r="G100" s="135" t="s">
        <v>131</v>
      </c>
      <c r="H100" s="238">
        <v>1368300</v>
      </c>
    </row>
    <row r="101" spans="1:8" x14ac:dyDescent="0.25">
      <c r="A101" s="106">
        <f>+A102+A106+A112+A117+A128+A130</f>
        <v>24</v>
      </c>
      <c r="B101" s="105"/>
      <c r="C101" s="217" t="s">
        <v>204</v>
      </c>
      <c r="D101" s="105"/>
      <c r="E101" s="105"/>
      <c r="F101" s="106"/>
      <c r="G101" s="106"/>
      <c r="H101" s="230">
        <f>+H102+H106+H112+H117+H128+H130</f>
        <v>110739189.04800002</v>
      </c>
    </row>
    <row r="102" spans="1:8" x14ac:dyDescent="0.25">
      <c r="A102" s="136">
        <v>3</v>
      </c>
      <c r="B102" s="137"/>
      <c r="C102" s="114" t="s">
        <v>135</v>
      </c>
      <c r="D102" s="138"/>
      <c r="E102" s="138"/>
      <c r="F102" s="136"/>
      <c r="G102" s="136"/>
      <c r="H102" s="229">
        <f>SUM(H103:H105)</f>
        <v>11263415.300000001</v>
      </c>
    </row>
    <row r="103" spans="1:8" ht="45" x14ac:dyDescent="0.25">
      <c r="A103" s="112">
        <v>1</v>
      </c>
      <c r="B103" s="127" t="s">
        <v>1163</v>
      </c>
      <c r="C103" s="108" t="s">
        <v>136</v>
      </c>
      <c r="D103" s="110" t="s">
        <v>202</v>
      </c>
      <c r="E103" s="110" t="s">
        <v>140</v>
      </c>
      <c r="F103" s="119" t="s">
        <v>137</v>
      </c>
      <c r="G103" s="110">
        <v>301116992</v>
      </c>
      <c r="H103" s="238">
        <v>3087648.4</v>
      </c>
    </row>
    <row r="104" spans="1:8" ht="45" x14ac:dyDescent="0.25">
      <c r="A104" s="112">
        <f>+A103+1</f>
        <v>2</v>
      </c>
      <c r="B104" s="127" t="s">
        <v>1163</v>
      </c>
      <c r="C104" s="108" t="s">
        <v>138</v>
      </c>
      <c r="D104" s="110" t="s">
        <v>202</v>
      </c>
      <c r="E104" s="110" t="s">
        <v>140</v>
      </c>
      <c r="F104" s="119" t="s">
        <v>134</v>
      </c>
      <c r="G104" s="139">
        <v>303411664</v>
      </c>
      <c r="H104" s="238">
        <v>4510248</v>
      </c>
    </row>
    <row r="105" spans="1:8" ht="45" x14ac:dyDescent="0.25">
      <c r="A105" s="112">
        <f>+A104+1</f>
        <v>3</v>
      </c>
      <c r="B105" s="127" t="s">
        <v>1163</v>
      </c>
      <c r="C105" s="108" t="s">
        <v>139</v>
      </c>
      <c r="D105" s="110" t="s">
        <v>202</v>
      </c>
      <c r="E105" s="110" t="s">
        <v>140</v>
      </c>
      <c r="F105" s="119" t="s">
        <v>133</v>
      </c>
      <c r="G105" s="139">
        <v>302541994</v>
      </c>
      <c r="H105" s="238">
        <v>3665518.9</v>
      </c>
    </row>
    <row r="106" spans="1:8" x14ac:dyDescent="0.25">
      <c r="A106" s="107">
        <v>5</v>
      </c>
      <c r="B106" s="110"/>
      <c r="C106" s="111" t="s">
        <v>471</v>
      </c>
      <c r="D106" s="110"/>
      <c r="E106" s="110"/>
      <c r="F106" s="119"/>
      <c r="G106" s="139"/>
      <c r="H106" s="231">
        <f>SUM(H107:H111)</f>
        <v>29536745.844000004</v>
      </c>
    </row>
    <row r="107" spans="1:8" ht="30" x14ac:dyDescent="0.25">
      <c r="A107" s="112">
        <v>1</v>
      </c>
      <c r="B107" s="127" t="s">
        <v>1163</v>
      </c>
      <c r="C107" s="140" t="s">
        <v>472</v>
      </c>
      <c r="D107" s="110" t="s">
        <v>202</v>
      </c>
      <c r="E107" s="110" t="s">
        <v>140</v>
      </c>
      <c r="F107" s="119" t="s">
        <v>473</v>
      </c>
      <c r="G107" s="139">
        <v>200049161</v>
      </c>
      <c r="H107" s="238">
        <v>6155520.0470000003</v>
      </c>
    </row>
    <row r="108" spans="1:8" ht="30" x14ac:dyDescent="0.25">
      <c r="A108" s="112">
        <f>+A107+1</f>
        <v>2</v>
      </c>
      <c r="B108" s="127" t="s">
        <v>1163</v>
      </c>
      <c r="C108" s="140" t="s">
        <v>474</v>
      </c>
      <c r="D108" s="110" t="s">
        <v>202</v>
      </c>
      <c r="E108" s="110" t="s">
        <v>140</v>
      </c>
      <c r="F108" s="119" t="s">
        <v>475</v>
      </c>
      <c r="G108" s="139">
        <v>200054125</v>
      </c>
      <c r="H108" s="238">
        <v>5218551.6189999999</v>
      </c>
    </row>
    <row r="109" spans="1:8" ht="30" x14ac:dyDescent="0.25">
      <c r="A109" s="112">
        <f>+A108+1</f>
        <v>3</v>
      </c>
      <c r="B109" s="127" t="s">
        <v>1163</v>
      </c>
      <c r="C109" s="140" t="s">
        <v>476</v>
      </c>
      <c r="D109" s="110" t="s">
        <v>202</v>
      </c>
      <c r="E109" s="110" t="s">
        <v>140</v>
      </c>
      <c r="F109" s="119" t="s">
        <v>477</v>
      </c>
      <c r="G109" s="139">
        <v>302588754</v>
      </c>
      <c r="H109" s="238">
        <v>6039513.9469999997</v>
      </c>
    </row>
    <row r="110" spans="1:8" ht="30" x14ac:dyDescent="0.25">
      <c r="A110" s="112">
        <f>+A109+1</f>
        <v>4</v>
      </c>
      <c r="B110" s="127" t="s">
        <v>1163</v>
      </c>
      <c r="C110" s="140" t="s">
        <v>478</v>
      </c>
      <c r="D110" s="110" t="s">
        <v>202</v>
      </c>
      <c r="E110" s="110" t="s">
        <v>140</v>
      </c>
      <c r="F110" s="119" t="s">
        <v>133</v>
      </c>
      <c r="G110" s="139">
        <v>302541994</v>
      </c>
      <c r="H110" s="238">
        <v>6046254.9469999997</v>
      </c>
    </row>
    <row r="111" spans="1:8" ht="30" x14ac:dyDescent="0.25">
      <c r="A111" s="112">
        <f>+A110+1</f>
        <v>5</v>
      </c>
      <c r="B111" s="127" t="s">
        <v>1163</v>
      </c>
      <c r="C111" s="140" t="s">
        <v>479</v>
      </c>
      <c r="D111" s="110" t="s">
        <v>202</v>
      </c>
      <c r="E111" s="110" t="s">
        <v>140</v>
      </c>
      <c r="F111" s="119" t="s">
        <v>480</v>
      </c>
      <c r="G111" s="139">
        <v>303411664</v>
      </c>
      <c r="H111" s="238">
        <v>6076905.284</v>
      </c>
    </row>
    <row r="112" spans="1:8" x14ac:dyDescent="0.25">
      <c r="A112" s="107">
        <v>4</v>
      </c>
      <c r="B112" s="110"/>
      <c r="C112" s="141" t="s">
        <v>135</v>
      </c>
      <c r="D112" s="110"/>
      <c r="E112" s="110"/>
      <c r="F112" s="119"/>
      <c r="G112" s="139"/>
      <c r="H112" s="231">
        <f>SUM(H113:H116)</f>
        <v>13513499.626000002</v>
      </c>
    </row>
    <row r="113" spans="1:8" ht="45" x14ac:dyDescent="0.25">
      <c r="A113" s="112">
        <v>1</v>
      </c>
      <c r="B113" s="127" t="s">
        <v>1163</v>
      </c>
      <c r="C113" s="140" t="s">
        <v>481</v>
      </c>
      <c r="D113" s="110" t="s">
        <v>202</v>
      </c>
      <c r="E113" s="110" t="s">
        <v>140</v>
      </c>
      <c r="F113" s="119" t="s">
        <v>482</v>
      </c>
      <c r="G113" s="139">
        <v>300586860</v>
      </c>
      <c r="H113" s="238">
        <v>3371959.605</v>
      </c>
    </row>
    <row r="114" spans="1:8" ht="30" x14ac:dyDescent="0.25">
      <c r="A114" s="112">
        <f>+A113+1</f>
        <v>2</v>
      </c>
      <c r="B114" s="127" t="s">
        <v>1163</v>
      </c>
      <c r="C114" s="140" t="s">
        <v>483</v>
      </c>
      <c r="D114" s="110" t="s">
        <v>202</v>
      </c>
      <c r="E114" s="110" t="s">
        <v>140</v>
      </c>
      <c r="F114" s="119" t="s">
        <v>484</v>
      </c>
      <c r="G114" s="139">
        <v>302834804</v>
      </c>
      <c r="H114" s="238">
        <v>3210767.8870000001</v>
      </c>
    </row>
    <row r="115" spans="1:8" ht="30" x14ac:dyDescent="0.25">
      <c r="A115" s="112">
        <f>+A114+1</f>
        <v>3</v>
      </c>
      <c r="B115" s="127" t="s">
        <v>1163</v>
      </c>
      <c r="C115" s="140" t="s">
        <v>485</v>
      </c>
      <c r="D115" s="110" t="s">
        <v>202</v>
      </c>
      <c r="E115" s="110" t="s">
        <v>140</v>
      </c>
      <c r="F115" s="119" t="s">
        <v>486</v>
      </c>
      <c r="G115" s="139">
        <v>301514688</v>
      </c>
      <c r="H115" s="238">
        <v>3096071.64</v>
      </c>
    </row>
    <row r="116" spans="1:8" ht="30" x14ac:dyDescent="0.25">
      <c r="A116" s="112">
        <f>+A115+1</f>
        <v>4</v>
      </c>
      <c r="B116" s="127" t="s">
        <v>1163</v>
      </c>
      <c r="C116" s="140" t="s">
        <v>736</v>
      </c>
      <c r="D116" s="110" t="s">
        <v>202</v>
      </c>
      <c r="E116" s="110" t="s">
        <v>140</v>
      </c>
      <c r="F116" s="119" t="s">
        <v>477</v>
      </c>
      <c r="G116" s="139">
        <v>302588754</v>
      </c>
      <c r="H116" s="238">
        <v>3834700.4939999999</v>
      </c>
    </row>
    <row r="117" spans="1:8" x14ac:dyDescent="0.25">
      <c r="A117" s="107">
        <v>10</v>
      </c>
      <c r="B117" s="110"/>
      <c r="C117" s="111" t="s">
        <v>737</v>
      </c>
      <c r="D117" s="110"/>
      <c r="E117" s="110"/>
      <c r="F117" s="119"/>
      <c r="G117" s="139"/>
      <c r="H117" s="231">
        <f>SUM(H118:H127)</f>
        <v>47764539.966000006</v>
      </c>
    </row>
    <row r="118" spans="1:8" ht="30" x14ac:dyDescent="0.25">
      <c r="A118" s="112">
        <v>1</v>
      </c>
      <c r="B118" s="110" t="s">
        <v>1163</v>
      </c>
      <c r="C118" s="140" t="s">
        <v>738</v>
      </c>
      <c r="D118" s="110" t="s">
        <v>202</v>
      </c>
      <c r="E118" s="110" t="s">
        <v>140</v>
      </c>
      <c r="F118" s="119" t="s">
        <v>739</v>
      </c>
      <c r="G118" s="139">
        <v>203612164</v>
      </c>
      <c r="H118" s="238">
        <v>6100306.4050000003</v>
      </c>
    </row>
    <row r="119" spans="1:8" ht="30" x14ac:dyDescent="0.25">
      <c r="A119" s="112">
        <f>+A118+1</f>
        <v>2</v>
      </c>
      <c r="B119" s="110" t="s">
        <v>1163</v>
      </c>
      <c r="C119" s="140" t="s">
        <v>740</v>
      </c>
      <c r="D119" s="110" t="s">
        <v>202</v>
      </c>
      <c r="E119" s="110" t="s">
        <v>140</v>
      </c>
      <c r="F119" s="119" t="s">
        <v>741</v>
      </c>
      <c r="G119" s="139">
        <v>303310807</v>
      </c>
      <c r="H119" s="238">
        <v>4183508.358</v>
      </c>
    </row>
    <row r="120" spans="1:8" ht="30" x14ac:dyDescent="0.25">
      <c r="A120" s="112">
        <f t="shared" ref="A120:A127" si="5">+A119+1</f>
        <v>3</v>
      </c>
      <c r="B120" s="110" t="s">
        <v>1163</v>
      </c>
      <c r="C120" s="140" t="s">
        <v>742</v>
      </c>
      <c r="D120" s="110" t="s">
        <v>202</v>
      </c>
      <c r="E120" s="110" t="s">
        <v>140</v>
      </c>
      <c r="F120" s="119" t="s">
        <v>743</v>
      </c>
      <c r="G120" s="139">
        <v>302755206</v>
      </c>
      <c r="H120" s="238">
        <v>4302218.01</v>
      </c>
    </row>
    <row r="121" spans="1:8" ht="30" x14ac:dyDescent="0.25">
      <c r="A121" s="112">
        <f t="shared" si="5"/>
        <v>4</v>
      </c>
      <c r="B121" s="110" t="s">
        <v>1163</v>
      </c>
      <c r="C121" s="140" t="s">
        <v>744</v>
      </c>
      <c r="D121" s="110" t="s">
        <v>202</v>
      </c>
      <c r="E121" s="110" t="s">
        <v>140</v>
      </c>
      <c r="F121" s="119" t="s">
        <v>745</v>
      </c>
      <c r="G121" s="139">
        <v>302457244</v>
      </c>
      <c r="H121" s="238">
        <v>4273129.0650000004</v>
      </c>
    </row>
    <row r="122" spans="1:8" ht="30" x14ac:dyDescent="0.25">
      <c r="A122" s="112">
        <f t="shared" si="5"/>
        <v>5</v>
      </c>
      <c r="B122" s="110" t="s">
        <v>1163</v>
      </c>
      <c r="C122" s="140" t="s">
        <v>746</v>
      </c>
      <c r="D122" s="110" t="s">
        <v>202</v>
      </c>
      <c r="E122" s="110" t="s">
        <v>140</v>
      </c>
      <c r="F122" s="119" t="s">
        <v>747</v>
      </c>
      <c r="G122" s="139">
        <v>304946726</v>
      </c>
      <c r="H122" s="238">
        <v>4304874.5810000002</v>
      </c>
    </row>
    <row r="123" spans="1:8" ht="30" x14ac:dyDescent="0.25">
      <c r="A123" s="112">
        <f t="shared" si="5"/>
        <v>6</v>
      </c>
      <c r="B123" s="110" t="s">
        <v>1163</v>
      </c>
      <c r="C123" s="140" t="s">
        <v>748</v>
      </c>
      <c r="D123" s="110" t="s">
        <v>202</v>
      </c>
      <c r="E123" s="110" t="s">
        <v>140</v>
      </c>
      <c r="F123" s="119" t="s">
        <v>749</v>
      </c>
      <c r="G123" s="139">
        <v>303093040</v>
      </c>
      <c r="H123" s="238">
        <v>4404000</v>
      </c>
    </row>
    <row r="124" spans="1:8" ht="30" x14ac:dyDescent="0.25">
      <c r="A124" s="112">
        <f t="shared" si="5"/>
        <v>7</v>
      </c>
      <c r="B124" s="110" t="s">
        <v>1163</v>
      </c>
      <c r="C124" s="140" t="s">
        <v>750</v>
      </c>
      <c r="D124" s="110" t="s">
        <v>202</v>
      </c>
      <c r="E124" s="110" t="s">
        <v>140</v>
      </c>
      <c r="F124" s="119" t="s">
        <v>751</v>
      </c>
      <c r="G124" s="139">
        <v>203792266</v>
      </c>
      <c r="H124" s="238">
        <v>4588446.34</v>
      </c>
    </row>
    <row r="125" spans="1:8" ht="30" x14ac:dyDescent="0.25">
      <c r="A125" s="112">
        <f t="shared" si="5"/>
        <v>8</v>
      </c>
      <c r="B125" s="110" t="s">
        <v>1163</v>
      </c>
      <c r="C125" s="140" t="s">
        <v>752</v>
      </c>
      <c r="D125" s="110" t="s">
        <v>202</v>
      </c>
      <c r="E125" s="110" t="s">
        <v>140</v>
      </c>
      <c r="F125" s="119" t="s">
        <v>753</v>
      </c>
      <c r="G125" s="139">
        <v>301402677</v>
      </c>
      <c r="H125" s="238">
        <v>4363310.6869999999</v>
      </c>
    </row>
    <row r="126" spans="1:8" ht="30" x14ac:dyDescent="0.25">
      <c r="A126" s="112">
        <f t="shared" si="5"/>
        <v>9</v>
      </c>
      <c r="B126" s="110" t="s">
        <v>1163</v>
      </c>
      <c r="C126" s="140" t="s">
        <v>754</v>
      </c>
      <c r="D126" s="110" t="s">
        <v>202</v>
      </c>
      <c r="E126" s="110" t="s">
        <v>140</v>
      </c>
      <c r="F126" s="119" t="s">
        <v>755</v>
      </c>
      <c r="G126" s="139">
        <v>200106787</v>
      </c>
      <c r="H126" s="238">
        <v>4067369</v>
      </c>
    </row>
    <row r="127" spans="1:8" ht="30" x14ac:dyDescent="0.25">
      <c r="A127" s="112">
        <f t="shared" si="5"/>
        <v>10</v>
      </c>
      <c r="B127" s="110" t="s">
        <v>1163</v>
      </c>
      <c r="C127" s="140" t="s">
        <v>756</v>
      </c>
      <c r="D127" s="110" t="s">
        <v>202</v>
      </c>
      <c r="E127" s="110" t="s">
        <v>140</v>
      </c>
      <c r="F127" s="119" t="s">
        <v>751</v>
      </c>
      <c r="G127" s="139">
        <v>203792266</v>
      </c>
      <c r="H127" s="238">
        <v>7177377.5199999996</v>
      </c>
    </row>
    <row r="128" spans="1:8" x14ac:dyDescent="0.25">
      <c r="A128" s="107">
        <v>1</v>
      </c>
      <c r="B128" s="179"/>
      <c r="C128" s="141" t="s">
        <v>1147</v>
      </c>
      <c r="D128" s="111"/>
      <c r="E128" s="111"/>
      <c r="F128" s="221"/>
      <c r="G128" s="222"/>
      <c r="H128" s="231">
        <f>+H129</f>
        <v>4320728.8899999997</v>
      </c>
    </row>
    <row r="129" spans="1:8" ht="30" x14ac:dyDescent="0.25">
      <c r="A129" s="112"/>
      <c r="B129" s="110" t="s">
        <v>1163</v>
      </c>
      <c r="C129" s="108" t="s">
        <v>1148</v>
      </c>
      <c r="D129" s="110" t="s">
        <v>202</v>
      </c>
      <c r="E129" s="110" t="s">
        <v>140</v>
      </c>
      <c r="F129" s="119" t="s">
        <v>1150</v>
      </c>
      <c r="G129" s="139">
        <v>204846544</v>
      </c>
      <c r="H129" s="238">
        <v>4320728.8899999997</v>
      </c>
    </row>
    <row r="130" spans="1:8" x14ac:dyDescent="0.25">
      <c r="A130" s="107">
        <v>1</v>
      </c>
      <c r="B130" s="179"/>
      <c r="C130" s="111" t="s">
        <v>1151</v>
      </c>
      <c r="D130" s="111"/>
      <c r="E130" s="111"/>
      <c r="F130" s="221"/>
      <c r="G130" s="222"/>
      <c r="H130" s="231">
        <f>+H131</f>
        <v>4340259.4220000003</v>
      </c>
    </row>
    <row r="131" spans="1:8" ht="30" x14ac:dyDescent="0.25">
      <c r="A131" s="112"/>
      <c r="B131" s="110" t="s">
        <v>1163</v>
      </c>
      <c r="C131" s="108" t="s">
        <v>1152</v>
      </c>
      <c r="D131" s="110" t="s">
        <v>202</v>
      </c>
      <c r="E131" s="110" t="s">
        <v>140</v>
      </c>
      <c r="F131" s="119" t="s">
        <v>480</v>
      </c>
      <c r="G131" s="139">
        <v>303411664</v>
      </c>
      <c r="H131" s="238">
        <v>4340259.4220000003</v>
      </c>
    </row>
    <row r="132" spans="1:8" x14ac:dyDescent="0.25">
      <c r="A132" s="104">
        <f>+A133+A150+A157</f>
        <v>23</v>
      </c>
      <c r="B132" s="318" t="s">
        <v>487</v>
      </c>
      <c r="C132" s="319"/>
      <c r="D132" s="105"/>
      <c r="E132" s="105"/>
      <c r="F132" s="105"/>
      <c r="G132" s="105"/>
      <c r="H132" s="230">
        <f>+H133+H150+H157</f>
        <v>76721929.734801009</v>
      </c>
    </row>
    <row r="133" spans="1:8" x14ac:dyDescent="0.25">
      <c r="A133" s="107">
        <v>16</v>
      </c>
      <c r="B133" s="307" t="s">
        <v>757</v>
      </c>
      <c r="C133" s="308"/>
      <c r="D133" s="111"/>
      <c r="E133" s="111"/>
      <c r="F133" s="111"/>
      <c r="G133" s="111"/>
      <c r="H133" s="237">
        <f>SUM(H134:H149)</f>
        <v>58018342.771000005</v>
      </c>
    </row>
    <row r="134" spans="1:8" ht="30" x14ac:dyDescent="0.25">
      <c r="A134" s="112">
        <v>1</v>
      </c>
      <c r="B134" s="110" t="s">
        <v>1163</v>
      </c>
      <c r="C134" s="108" t="s">
        <v>489</v>
      </c>
      <c r="D134" s="110" t="s">
        <v>202</v>
      </c>
      <c r="E134" s="110" t="s">
        <v>140</v>
      </c>
      <c r="F134" s="119" t="s">
        <v>490</v>
      </c>
      <c r="G134" s="142">
        <v>204759154</v>
      </c>
      <c r="H134" s="238">
        <v>3533885.1570000001</v>
      </c>
    </row>
    <row r="135" spans="1:8" ht="30" x14ac:dyDescent="0.25">
      <c r="A135" s="112">
        <f>+A134+1</f>
        <v>2</v>
      </c>
      <c r="B135" s="110" t="s">
        <v>1163</v>
      </c>
      <c r="C135" s="108" t="s">
        <v>491</v>
      </c>
      <c r="D135" s="110" t="s">
        <v>202</v>
      </c>
      <c r="E135" s="110" t="s">
        <v>140</v>
      </c>
      <c r="F135" s="119" t="s">
        <v>492</v>
      </c>
      <c r="G135" s="142">
        <v>302728910</v>
      </c>
      <c r="H135" s="238">
        <v>2657297.7000000002</v>
      </c>
    </row>
    <row r="136" spans="1:8" ht="30" x14ac:dyDescent="0.25">
      <c r="A136" s="112">
        <f t="shared" ref="A136:A149" si="6">+A135+1</f>
        <v>3</v>
      </c>
      <c r="B136" s="110" t="s">
        <v>1163</v>
      </c>
      <c r="C136" s="108" t="s">
        <v>493</v>
      </c>
      <c r="D136" s="110" t="s">
        <v>202</v>
      </c>
      <c r="E136" s="110" t="s">
        <v>140</v>
      </c>
      <c r="F136" s="119" t="s">
        <v>494</v>
      </c>
      <c r="G136" s="142">
        <v>303298742</v>
      </c>
      <c r="H136" s="238">
        <v>3172207.9070000001</v>
      </c>
    </row>
    <row r="137" spans="1:8" ht="30" x14ac:dyDescent="0.25">
      <c r="A137" s="112">
        <f t="shared" si="6"/>
        <v>4</v>
      </c>
      <c r="B137" s="110" t="s">
        <v>1163</v>
      </c>
      <c r="C137" s="108" t="s">
        <v>495</v>
      </c>
      <c r="D137" s="110" t="s">
        <v>202</v>
      </c>
      <c r="E137" s="110" t="s">
        <v>140</v>
      </c>
      <c r="F137" s="119" t="s">
        <v>496</v>
      </c>
      <c r="G137" s="142">
        <v>301348371</v>
      </c>
      <c r="H137" s="238">
        <v>5344170.5080000004</v>
      </c>
    </row>
    <row r="138" spans="1:8" ht="30" x14ac:dyDescent="0.25">
      <c r="A138" s="112">
        <f t="shared" si="6"/>
        <v>5</v>
      </c>
      <c r="B138" s="110" t="s">
        <v>1163</v>
      </c>
      <c r="C138" s="108" t="s">
        <v>497</v>
      </c>
      <c r="D138" s="110" t="s">
        <v>202</v>
      </c>
      <c r="E138" s="110" t="s">
        <v>140</v>
      </c>
      <c r="F138" s="119" t="s">
        <v>498</v>
      </c>
      <c r="G138" s="142">
        <v>303354823</v>
      </c>
      <c r="H138" s="238">
        <v>3254036.5</v>
      </c>
    </row>
    <row r="139" spans="1:8" ht="30" x14ac:dyDescent="0.25">
      <c r="A139" s="112">
        <f t="shared" si="6"/>
        <v>6</v>
      </c>
      <c r="B139" s="110" t="s">
        <v>1163</v>
      </c>
      <c r="C139" s="108" t="s">
        <v>499</v>
      </c>
      <c r="D139" s="110" t="s">
        <v>202</v>
      </c>
      <c r="E139" s="110" t="s">
        <v>140</v>
      </c>
      <c r="F139" s="119" t="s">
        <v>500</v>
      </c>
      <c r="G139" s="142">
        <v>206806283</v>
      </c>
      <c r="H139" s="238">
        <v>4174028.0389999999</v>
      </c>
    </row>
    <row r="140" spans="1:8" ht="30" x14ac:dyDescent="0.25">
      <c r="A140" s="112">
        <f t="shared" si="6"/>
        <v>7</v>
      </c>
      <c r="B140" s="110" t="s">
        <v>1163</v>
      </c>
      <c r="C140" s="108" t="s">
        <v>501</v>
      </c>
      <c r="D140" s="110" t="s">
        <v>202</v>
      </c>
      <c r="E140" s="110" t="s">
        <v>140</v>
      </c>
      <c r="F140" s="119" t="s">
        <v>502</v>
      </c>
      <c r="G140" s="142">
        <v>204237638</v>
      </c>
      <c r="H140" s="238">
        <v>3261250</v>
      </c>
    </row>
    <row r="141" spans="1:8" ht="30" x14ac:dyDescent="0.25">
      <c r="A141" s="112">
        <f t="shared" si="6"/>
        <v>8</v>
      </c>
      <c r="B141" s="110" t="s">
        <v>1163</v>
      </c>
      <c r="C141" s="108" t="s">
        <v>503</v>
      </c>
      <c r="D141" s="110" t="s">
        <v>202</v>
      </c>
      <c r="E141" s="110" t="s">
        <v>140</v>
      </c>
      <c r="F141" s="119" t="s">
        <v>504</v>
      </c>
      <c r="G141" s="142">
        <v>204961577</v>
      </c>
      <c r="H141" s="238">
        <v>3215195.6</v>
      </c>
    </row>
    <row r="142" spans="1:8" ht="30" x14ac:dyDescent="0.25">
      <c r="A142" s="112">
        <f t="shared" si="6"/>
        <v>9</v>
      </c>
      <c r="B142" s="110" t="s">
        <v>1163</v>
      </c>
      <c r="C142" s="108" t="s">
        <v>505</v>
      </c>
      <c r="D142" s="110" t="s">
        <v>202</v>
      </c>
      <c r="E142" s="110" t="s">
        <v>140</v>
      </c>
      <c r="F142" s="119" t="s">
        <v>506</v>
      </c>
      <c r="G142" s="142">
        <v>300173275</v>
      </c>
      <c r="H142" s="238">
        <v>4295415.7309999997</v>
      </c>
    </row>
    <row r="143" spans="1:8" ht="30" x14ac:dyDescent="0.25">
      <c r="A143" s="112">
        <f t="shared" si="6"/>
        <v>10</v>
      </c>
      <c r="B143" s="110" t="s">
        <v>1163</v>
      </c>
      <c r="C143" s="108" t="s">
        <v>507</v>
      </c>
      <c r="D143" s="110" t="s">
        <v>202</v>
      </c>
      <c r="E143" s="110" t="s">
        <v>140</v>
      </c>
      <c r="F143" s="119" t="s">
        <v>508</v>
      </c>
      <c r="G143" s="142">
        <v>200753180</v>
      </c>
      <c r="H143" s="238">
        <v>3147417.5</v>
      </c>
    </row>
    <row r="144" spans="1:8" ht="30" x14ac:dyDescent="0.25">
      <c r="A144" s="112">
        <f t="shared" si="6"/>
        <v>11</v>
      </c>
      <c r="B144" s="110" t="s">
        <v>1163</v>
      </c>
      <c r="C144" s="108" t="s">
        <v>509</v>
      </c>
      <c r="D144" s="110" t="s">
        <v>202</v>
      </c>
      <c r="E144" s="110" t="s">
        <v>140</v>
      </c>
      <c r="F144" s="119" t="s">
        <v>498</v>
      </c>
      <c r="G144" s="142">
        <v>303354823</v>
      </c>
      <c r="H144" s="238">
        <v>3126825</v>
      </c>
    </row>
    <row r="145" spans="1:8" ht="30" x14ac:dyDescent="0.25">
      <c r="A145" s="112">
        <f t="shared" si="6"/>
        <v>12</v>
      </c>
      <c r="B145" s="110" t="s">
        <v>1163</v>
      </c>
      <c r="C145" s="108" t="s">
        <v>510</v>
      </c>
      <c r="D145" s="110" t="s">
        <v>202</v>
      </c>
      <c r="E145" s="110" t="s">
        <v>140</v>
      </c>
      <c r="F145" s="119" t="s">
        <v>511</v>
      </c>
      <c r="G145" s="142">
        <v>301055247</v>
      </c>
      <c r="H145" s="238">
        <v>3127728.6030000001</v>
      </c>
    </row>
    <row r="146" spans="1:8" ht="30" x14ac:dyDescent="0.25">
      <c r="A146" s="112">
        <f t="shared" si="6"/>
        <v>13</v>
      </c>
      <c r="B146" s="110" t="s">
        <v>1163</v>
      </c>
      <c r="C146" s="108" t="s">
        <v>512</v>
      </c>
      <c r="D146" s="110" t="s">
        <v>202</v>
      </c>
      <c r="E146" s="110" t="s">
        <v>140</v>
      </c>
      <c r="F146" s="119" t="s">
        <v>513</v>
      </c>
      <c r="G146" s="142">
        <v>200723108</v>
      </c>
      <c r="H146" s="238">
        <v>4090373.5899999994</v>
      </c>
    </row>
    <row r="147" spans="1:8" ht="30" x14ac:dyDescent="0.25">
      <c r="A147" s="112">
        <f t="shared" si="6"/>
        <v>14</v>
      </c>
      <c r="B147" s="110" t="s">
        <v>1163</v>
      </c>
      <c r="C147" s="108" t="s">
        <v>514</v>
      </c>
      <c r="D147" s="110" t="s">
        <v>202</v>
      </c>
      <c r="E147" s="110" t="s">
        <v>140</v>
      </c>
      <c r="F147" s="119" t="s">
        <v>515</v>
      </c>
      <c r="G147" s="142">
        <v>204156311</v>
      </c>
      <c r="H147" s="238">
        <v>3319618.4670000002</v>
      </c>
    </row>
    <row r="148" spans="1:8" ht="30" x14ac:dyDescent="0.25">
      <c r="A148" s="112">
        <f t="shared" si="6"/>
        <v>15</v>
      </c>
      <c r="B148" s="110" t="s">
        <v>1163</v>
      </c>
      <c r="C148" s="108" t="s">
        <v>516</v>
      </c>
      <c r="D148" s="110" t="s">
        <v>202</v>
      </c>
      <c r="E148" s="110" t="s">
        <v>140</v>
      </c>
      <c r="F148" s="119" t="s">
        <v>517</v>
      </c>
      <c r="G148" s="142">
        <v>203161308</v>
      </c>
      <c r="H148" s="238">
        <v>4093036.3650000002</v>
      </c>
    </row>
    <row r="149" spans="1:8" ht="30" x14ac:dyDescent="0.25">
      <c r="A149" s="112">
        <f t="shared" si="6"/>
        <v>16</v>
      </c>
      <c r="B149" s="110" t="s">
        <v>1163</v>
      </c>
      <c r="C149" s="108" t="s">
        <v>518</v>
      </c>
      <c r="D149" s="110" t="s">
        <v>202</v>
      </c>
      <c r="E149" s="110" t="s">
        <v>140</v>
      </c>
      <c r="F149" s="119" t="s">
        <v>519</v>
      </c>
      <c r="G149" s="142">
        <v>303466328</v>
      </c>
      <c r="H149" s="238">
        <v>4205856.1040000003</v>
      </c>
    </row>
    <row r="150" spans="1:8" ht="38.25" customHeight="1" x14ac:dyDescent="0.25">
      <c r="A150" s="111">
        <v>6</v>
      </c>
      <c r="B150" s="309" t="s">
        <v>846</v>
      </c>
      <c r="C150" s="310"/>
      <c r="D150" s="111"/>
      <c r="E150" s="111"/>
      <c r="F150" s="111"/>
      <c r="G150" s="111"/>
      <c r="H150" s="237">
        <f>SUM(H151:H156)</f>
        <v>14996876.963801</v>
      </c>
    </row>
    <row r="151" spans="1:8" ht="30" x14ac:dyDescent="0.25">
      <c r="A151" s="112">
        <v>1</v>
      </c>
      <c r="B151" s="110" t="s">
        <v>1163</v>
      </c>
      <c r="C151" s="110" t="s">
        <v>759</v>
      </c>
      <c r="D151" s="110" t="s">
        <v>202</v>
      </c>
      <c r="E151" s="110" t="s">
        <v>140</v>
      </c>
      <c r="F151" s="110" t="s">
        <v>760</v>
      </c>
      <c r="G151" s="110">
        <v>303070505</v>
      </c>
      <c r="H151" s="238">
        <v>2188899.706001</v>
      </c>
    </row>
    <row r="152" spans="1:8" ht="30" x14ac:dyDescent="0.25">
      <c r="A152" s="112">
        <f>+A151+1</f>
        <v>2</v>
      </c>
      <c r="B152" s="110" t="s">
        <v>1163</v>
      </c>
      <c r="C152" s="110" t="s">
        <v>761</v>
      </c>
      <c r="D152" s="110" t="s">
        <v>202</v>
      </c>
      <c r="E152" s="110" t="s">
        <v>140</v>
      </c>
      <c r="F152" s="110" t="s">
        <v>762</v>
      </c>
      <c r="G152" s="110">
        <v>303125521</v>
      </c>
      <c r="H152" s="238">
        <v>2343678.8278000001</v>
      </c>
    </row>
    <row r="153" spans="1:8" ht="30" x14ac:dyDescent="0.25">
      <c r="A153" s="112">
        <f>+A152+1</f>
        <v>3</v>
      </c>
      <c r="B153" s="110" t="s">
        <v>1163</v>
      </c>
      <c r="C153" s="110" t="s">
        <v>763</v>
      </c>
      <c r="D153" s="110" t="s">
        <v>202</v>
      </c>
      <c r="E153" s="110" t="s">
        <v>140</v>
      </c>
      <c r="F153" s="110" t="s">
        <v>496</v>
      </c>
      <c r="G153" s="142">
        <v>301348371</v>
      </c>
      <c r="H153" s="238">
        <v>2251137.9000000004</v>
      </c>
    </row>
    <row r="154" spans="1:8" ht="30" x14ac:dyDescent="0.25">
      <c r="A154" s="112">
        <f>+A153+1</f>
        <v>4</v>
      </c>
      <c r="B154" s="110" t="s">
        <v>1163</v>
      </c>
      <c r="C154" s="110" t="s">
        <v>764</v>
      </c>
      <c r="D154" s="110" t="s">
        <v>202</v>
      </c>
      <c r="E154" s="110" t="s">
        <v>140</v>
      </c>
      <c r="F154" s="110" t="s">
        <v>765</v>
      </c>
      <c r="G154" s="142">
        <v>200753180</v>
      </c>
      <c r="H154" s="238">
        <v>2114753.0459999996</v>
      </c>
    </row>
    <row r="155" spans="1:8" ht="30" x14ac:dyDescent="0.25">
      <c r="A155" s="112">
        <f>+A154+1</f>
        <v>5</v>
      </c>
      <c r="B155" s="110" t="s">
        <v>1163</v>
      </c>
      <c r="C155" s="110" t="s">
        <v>766</v>
      </c>
      <c r="D155" s="110" t="s">
        <v>202</v>
      </c>
      <c r="E155" s="110" t="s">
        <v>140</v>
      </c>
      <c r="F155" s="110" t="s">
        <v>767</v>
      </c>
      <c r="G155" s="110">
        <v>202330739</v>
      </c>
      <c r="H155" s="238">
        <v>3332428.9879999999</v>
      </c>
    </row>
    <row r="156" spans="1:8" ht="30" x14ac:dyDescent="0.25">
      <c r="A156" s="112">
        <f>+A155+1</f>
        <v>6</v>
      </c>
      <c r="B156" s="110" t="s">
        <v>1163</v>
      </c>
      <c r="C156" s="110" t="s">
        <v>768</v>
      </c>
      <c r="D156" s="110" t="s">
        <v>202</v>
      </c>
      <c r="E156" s="110" t="s">
        <v>140</v>
      </c>
      <c r="F156" s="110" t="s">
        <v>769</v>
      </c>
      <c r="G156" s="110">
        <v>301108875</v>
      </c>
      <c r="H156" s="238">
        <v>2765978.4960000003</v>
      </c>
    </row>
    <row r="157" spans="1:8" ht="35.25" customHeight="1" x14ac:dyDescent="0.25">
      <c r="A157" s="111">
        <v>1</v>
      </c>
      <c r="B157" s="309" t="s">
        <v>1153</v>
      </c>
      <c r="C157" s="310"/>
      <c r="D157" s="111"/>
      <c r="E157" s="111"/>
      <c r="F157" s="111"/>
      <c r="G157" s="111"/>
      <c r="H157" s="237">
        <f>SUM(H158)</f>
        <v>3706710</v>
      </c>
    </row>
    <row r="158" spans="1:8" ht="30" x14ac:dyDescent="0.25">
      <c r="A158" s="112">
        <v>1</v>
      </c>
      <c r="B158" s="110" t="s">
        <v>1163</v>
      </c>
      <c r="C158" s="110" t="s">
        <v>1154</v>
      </c>
      <c r="D158" s="110" t="s">
        <v>202</v>
      </c>
      <c r="E158" s="110" t="s">
        <v>1164</v>
      </c>
      <c r="F158" s="110" t="s">
        <v>1155</v>
      </c>
      <c r="G158" s="110">
        <v>301710888</v>
      </c>
      <c r="H158" s="238">
        <f>3706.71*1000</f>
        <v>3706710</v>
      </c>
    </row>
    <row r="159" spans="1:8" x14ac:dyDescent="0.25">
      <c r="A159" s="106">
        <f>+A160+A162</f>
        <v>15</v>
      </c>
      <c r="B159" s="105"/>
      <c r="C159" s="105" t="s">
        <v>625</v>
      </c>
      <c r="D159" s="105"/>
      <c r="E159" s="105"/>
      <c r="F159" s="106"/>
      <c r="G159" s="106"/>
      <c r="H159" s="230">
        <f>+H160+H162</f>
        <v>46580546.202000007</v>
      </c>
    </row>
    <row r="160" spans="1:8" x14ac:dyDescent="0.25">
      <c r="A160" s="107">
        <v>1</v>
      </c>
      <c r="B160" s="116"/>
      <c r="C160" s="141" t="s">
        <v>521</v>
      </c>
      <c r="D160" s="111"/>
      <c r="E160" s="111"/>
      <c r="F160" s="107"/>
      <c r="G160" s="107"/>
      <c r="H160" s="231">
        <f>+H161</f>
        <v>3484451.1090000002</v>
      </c>
    </row>
    <row r="161" spans="1:8" ht="30" x14ac:dyDescent="0.25">
      <c r="A161" s="112">
        <v>1</v>
      </c>
      <c r="B161" s="110" t="s">
        <v>1163</v>
      </c>
      <c r="C161" s="140" t="s">
        <v>523</v>
      </c>
      <c r="D161" s="110" t="s">
        <v>202</v>
      </c>
      <c r="E161" s="110" t="s">
        <v>140</v>
      </c>
      <c r="F161" s="119" t="s">
        <v>524</v>
      </c>
      <c r="G161" s="110">
        <v>301178576</v>
      </c>
      <c r="H161" s="238">
        <v>3484451.1090000002</v>
      </c>
    </row>
    <row r="162" spans="1:8" x14ac:dyDescent="0.25">
      <c r="A162" s="107">
        <v>14</v>
      </c>
      <c r="B162" s="116"/>
      <c r="C162" s="141" t="s">
        <v>49</v>
      </c>
      <c r="D162" s="111"/>
      <c r="E162" s="111"/>
      <c r="F162" s="107"/>
      <c r="G162" s="107"/>
      <c r="H162" s="231">
        <f>SUM(H163:H176)</f>
        <v>43096095.09300001</v>
      </c>
    </row>
    <row r="163" spans="1:8" ht="45" x14ac:dyDescent="0.25">
      <c r="A163" s="112">
        <v>1</v>
      </c>
      <c r="B163" s="110" t="s">
        <v>1163</v>
      </c>
      <c r="C163" s="140" t="s">
        <v>626</v>
      </c>
      <c r="D163" s="110" t="s">
        <v>202</v>
      </c>
      <c r="E163" s="110" t="s">
        <v>140</v>
      </c>
      <c r="F163" s="119" t="s">
        <v>526</v>
      </c>
      <c r="G163" s="110">
        <v>203602231</v>
      </c>
      <c r="H163" s="238">
        <v>3268809.4329999997</v>
      </c>
    </row>
    <row r="164" spans="1:8" ht="45" x14ac:dyDescent="0.25">
      <c r="A164" s="112">
        <f>+A163+1</f>
        <v>2</v>
      </c>
      <c r="B164" s="110" t="s">
        <v>1163</v>
      </c>
      <c r="C164" s="140" t="s">
        <v>627</v>
      </c>
      <c r="D164" s="110" t="s">
        <v>202</v>
      </c>
      <c r="E164" s="110" t="s">
        <v>140</v>
      </c>
      <c r="F164" s="119" t="s">
        <v>528</v>
      </c>
      <c r="G164" s="110">
        <v>205786699</v>
      </c>
      <c r="H164" s="238">
        <v>2864251.7120000003</v>
      </c>
    </row>
    <row r="165" spans="1:8" ht="45" x14ac:dyDescent="0.25">
      <c r="A165" s="112">
        <f t="shared" ref="A165:A176" si="7">+A164+1</f>
        <v>3</v>
      </c>
      <c r="B165" s="110" t="s">
        <v>1163</v>
      </c>
      <c r="C165" s="140" t="s">
        <v>628</v>
      </c>
      <c r="D165" s="110" t="s">
        <v>202</v>
      </c>
      <c r="E165" s="110" t="s">
        <v>140</v>
      </c>
      <c r="F165" s="119" t="s">
        <v>530</v>
      </c>
      <c r="G165" s="110">
        <v>205786699</v>
      </c>
      <c r="H165" s="238">
        <v>2569539.5579999997</v>
      </c>
    </row>
    <row r="166" spans="1:8" ht="45" x14ac:dyDescent="0.25">
      <c r="A166" s="112">
        <f t="shared" si="7"/>
        <v>4</v>
      </c>
      <c r="B166" s="110" t="s">
        <v>1163</v>
      </c>
      <c r="C166" s="140" t="s">
        <v>629</v>
      </c>
      <c r="D166" s="110" t="s">
        <v>202</v>
      </c>
      <c r="E166" s="110" t="s">
        <v>140</v>
      </c>
      <c r="F166" s="119" t="s">
        <v>532</v>
      </c>
      <c r="G166" s="110">
        <v>202857176</v>
      </c>
      <c r="H166" s="238">
        <v>2865041.2970000003</v>
      </c>
    </row>
    <row r="167" spans="1:8" ht="30" x14ac:dyDescent="0.25">
      <c r="A167" s="112">
        <f t="shared" si="7"/>
        <v>5</v>
      </c>
      <c r="B167" s="110" t="s">
        <v>1163</v>
      </c>
      <c r="C167" s="140" t="s">
        <v>533</v>
      </c>
      <c r="D167" s="110" t="s">
        <v>202</v>
      </c>
      <c r="E167" s="110" t="s">
        <v>140</v>
      </c>
      <c r="F167" s="119" t="s">
        <v>534</v>
      </c>
      <c r="G167" s="110">
        <v>301103219</v>
      </c>
      <c r="H167" s="238">
        <v>2965841.1350000002</v>
      </c>
    </row>
    <row r="168" spans="1:8" ht="30" x14ac:dyDescent="0.25">
      <c r="A168" s="112">
        <f t="shared" si="7"/>
        <v>6</v>
      </c>
      <c r="B168" s="110" t="s">
        <v>1163</v>
      </c>
      <c r="C168" s="140" t="s">
        <v>535</v>
      </c>
      <c r="D168" s="110" t="s">
        <v>202</v>
      </c>
      <c r="E168" s="110" t="s">
        <v>140</v>
      </c>
      <c r="F168" s="119" t="s">
        <v>536</v>
      </c>
      <c r="G168" s="110">
        <v>204828724</v>
      </c>
      <c r="H168" s="238">
        <v>3115772.3820000002</v>
      </c>
    </row>
    <row r="169" spans="1:8" ht="30" x14ac:dyDescent="0.25">
      <c r="A169" s="112">
        <f t="shared" si="7"/>
        <v>7</v>
      </c>
      <c r="B169" s="110" t="s">
        <v>1163</v>
      </c>
      <c r="C169" s="140" t="s">
        <v>537</v>
      </c>
      <c r="D169" s="110" t="s">
        <v>202</v>
      </c>
      <c r="E169" s="110" t="s">
        <v>140</v>
      </c>
      <c r="F169" s="119" t="s">
        <v>538</v>
      </c>
      <c r="G169" s="110">
        <v>303909613</v>
      </c>
      <c r="H169" s="238">
        <v>3605931.9420000003</v>
      </c>
    </row>
    <row r="170" spans="1:8" ht="45" x14ac:dyDescent="0.25">
      <c r="A170" s="112">
        <f t="shared" si="7"/>
        <v>8</v>
      </c>
      <c r="B170" s="110" t="s">
        <v>1163</v>
      </c>
      <c r="C170" s="140" t="s">
        <v>539</v>
      </c>
      <c r="D170" s="110" t="s">
        <v>202</v>
      </c>
      <c r="E170" s="110" t="s">
        <v>140</v>
      </c>
      <c r="F170" s="119" t="s">
        <v>540</v>
      </c>
      <c r="G170" s="110">
        <v>301446890</v>
      </c>
      <c r="H170" s="238">
        <v>3394065.4040000001</v>
      </c>
    </row>
    <row r="171" spans="1:8" ht="30" x14ac:dyDescent="0.25">
      <c r="A171" s="112">
        <f t="shared" si="7"/>
        <v>9</v>
      </c>
      <c r="B171" s="110" t="s">
        <v>1163</v>
      </c>
      <c r="C171" s="140" t="s">
        <v>541</v>
      </c>
      <c r="D171" s="110" t="s">
        <v>202</v>
      </c>
      <c r="E171" s="110" t="s">
        <v>140</v>
      </c>
      <c r="F171" s="119" t="s">
        <v>542</v>
      </c>
      <c r="G171" s="110">
        <v>303943715</v>
      </c>
      <c r="H171" s="238">
        <v>3094748.9179999996</v>
      </c>
    </row>
    <row r="172" spans="1:8" ht="30" x14ac:dyDescent="0.25">
      <c r="A172" s="112">
        <f t="shared" si="7"/>
        <v>10</v>
      </c>
      <c r="B172" s="110" t="s">
        <v>1163</v>
      </c>
      <c r="C172" s="140" t="s">
        <v>543</v>
      </c>
      <c r="D172" s="110" t="s">
        <v>202</v>
      </c>
      <c r="E172" s="110" t="s">
        <v>140</v>
      </c>
      <c r="F172" s="119" t="s">
        <v>544</v>
      </c>
      <c r="G172" s="110">
        <v>300790711</v>
      </c>
      <c r="H172" s="238">
        <v>2580326.5789999999</v>
      </c>
    </row>
    <row r="173" spans="1:8" ht="45" x14ac:dyDescent="0.25">
      <c r="A173" s="112">
        <f t="shared" si="7"/>
        <v>11</v>
      </c>
      <c r="B173" s="110" t="s">
        <v>1163</v>
      </c>
      <c r="C173" s="140" t="s">
        <v>545</v>
      </c>
      <c r="D173" s="110" t="s">
        <v>202</v>
      </c>
      <c r="E173" s="110" t="s">
        <v>140</v>
      </c>
      <c r="F173" s="119" t="s">
        <v>546</v>
      </c>
      <c r="G173" s="110">
        <v>204771552</v>
      </c>
      <c r="H173" s="238">
        <v>2596547.33</v>
      </c>
    </row>
    <row r="174" spans="1:8" ht="30" x14ac:dyDescent="0.25">
      <c r="A174" s="112">
        <f t="shared" si="7"/>
        <v>12</v>
      </c>
      <c r="B174" s="110" t="s">
        <v>1163</v>
      </c>
      <c r="C174" s="140" t="s">
        <v>547</v>
      </c>
      <c r="D174" s="110" t="s">
        <v>202</v>
      </c>
      <c r="E174" s="110" t="s">
        <v>140</v>
      </c>
      <c r="F174" s="119" t="s">
        <v>548</v>
      </c>
      <c r="G174" s="110">
        <v>304561351</v>
      </c>
      <c r="H174" s="238">
        <v>3902088.8470000001</v>
      </c>
    </row>
    <row r="175" spans="1:8" ht="30" x14ac:dyDescent="0.25">
      <c r="A175" s="112">
        <f t="shared" si="7"/>
        <v>13</v>
      </c>
      <c r="B175" s="110" t="s">
        <v>1163</v>
      </c>
      <c r="C175" s="140" t="s">
        <v>549</v>
      </c>
      <c r="D175" s="110" t="s">
        <v>202</v>
      </c>
      <c r="E175" s="110" t="s">
        <v>140</v>
      </c>
      <c r="F175" s="119" t="s">
        <v>550</v>
      </c>
      <c r="G175" s="110">
        <v>302155754</v>
      </c>
      <c r="H175" s="238">
        <v>2985853.5789999999</v>
      </c>
    </row>
    <row r="176" spans="1:8" ht="30" x14ac:dyDescent="0.25">
      <c r="A176" s="112">
        <f t="shared" si="7"/>
        <v>14</v>
      </c>
      <c r="B176" s="110" t="s">
        <v>1163</v>
      </c>
      <c r="C176" s="140" t="s">
        <v>551</v>
      </c>
      <c r="D176" s="110" t="s">
        <v>202</v>
      </c>
      <c r="E176" s="110" t="s">
        <v>140</v>
      </c>
      <c r="F176" s="119" t="s">
        <v>552</v>
      </c>
      <c r="G176" s="110">
        <v>203660629</v>
      </c>
      <c r="H176" s="238">
        <v>3287276.977</v>
      </c>
    </row>
    <row r="177" spans="1:8" x14ac:dyDescent="0.25">
      <c r="A177" s="106">
        <f>+A178+A181+A184</f>
        <v>13</v>
      </c>
      <c r="B177" s="105"/>
      <c r="C177" s="105" t="s">
        <v>141</v>
      </c>
      <c r="D177" s="105"/>
      <c r="E177" s="105"/>
      <c r="F177" s="106"/>
      <c r="G177" s="106"/>
      <c r="H177" s="230">
        <f>+H178+H181+H184</f>
        <v>59598635.5</v>
      </c>
    </row>
    <row r="178" spans="1:8" x14ac:dyDescent="0.25">
      <c r="A178" s="107">
        <v>2</v>
      </c>
      <c r="B178" s="309" t="s">
        <v>49</v>
      </c>
      <c r="C178" s="311"/>
      <c r="D178" s="143"/>
      <c r="E178" s="144"/>
      <c r="F178" s="107"/>
      <c r="G178" s="107"/>
      <c r="H178" s="231">
        <f>SUM(H179:H180)</f>
        <v>12917365.161</v>
      </c>
    </row>
    <row r="179" spans="1:8" ht="30" x14ac:dyDescent="0.25">
      <c r="A179" s="112">
        <v>1</v>
      </c>
      <c r="B179" s="110" t="s">
        <v>1163</v>
      </c>
      <c r="C179" s="108" t="s">
        <v>143</v>
      </c>
      <c r="D179" s="110" t="s">
        <v>202</v>
      </c>
      <c r="E179" s="110" t="s">
        <v>140</v>
      </c>
      <c r="F179" s="119" t="s">
        <v>144</v>
      </c>
      <c r="G179" s="110">
        <v>303731195</v>
      </c>
      <c r="H179" s="238">
        <v>3705174.0580000002</v>
      </c>
    </row>
    <row r="180" spans="1:8" ht="30" x14ac:dyDescent="0.25">
      <c r="A180" s="112">
        <f>+A179+1</f>
        <v>2</v>
      </c>
      <c r="B180" s="110" t="s">
        <v>1163</v>
      </c>
      <c r="C180" s="108" t="s">
        <v>145</v>
      </c>
      <c r="D180" s="110" t="s">
        <v>202</v>
      </c>
      <c r="E180" s="110" t="s">
        <v>140</v>
      </c>
      <c r="F180" s="119" t="s">
        <v>146</v>
      </c>
      <c r="G180" s="110">
        <v>305093499</v>
      </c>
      <c r="H180" s="238">
        <v>9212191.1030000001</v>
      </c>
    </row>
    <row r="181" spans="1:8" x14ac:dyDescent="0.25">
      <c r="A181" s="145">
        <v>2</v>
      </c>
      <c r="B181" s="312" t="s">
        <v>275</v>
      </c>
      <c r="C181" s="313"/>
      <c r="D181" s="146"/>
      <c r="E181" s="147"/>
      <c r="F181" s="119"/>
      <c r="G181" s="110"/>
      <c r="H181" s="231">
        <f>SUM(H182:H183)</f>
        <v>9252542.5219999999</v>
      </c>
    </row>
    <row r="182" spans="1:8" ht="30" x14ac:dyDescent="0.25">
      <c r="A182" s="112">
        <v>1</v>
      </c>
      <c r="B182" s="110" t="s">
        <v>1163</v>
      </c>
      <c r="C182" s="140" t="s">
        <v>553</v>
      </c>
      <c r="D182" s="110" t="s">
        <v>202</v>
      </c>
      <c r="E182" s="110" t="s">
        <v>140</v>
      </c>
      <c r="F182" s="148" t="s">
        <v>554</v>
      </c>
      <c r="G182" s="149">
        <v>302235662</v>
      </c>
      <c r="H182" s="238">
        <v>5058966.6960000005</v>
      </c>
    </row>
    <row r="183" spans="1:8" ht="30" x14ac:dyDescent="0.25">
      <c r="A183" s="112">
        <f>+A182+1</f>
        <v>2</v>
      </c>
      <c r="B183" s="110" t="s">
        <v>1163</v>
      </c>
      <c r="C183" s="140" t="s">
        <v>555</v>
      </c>
      <c r="D183" s="110" t="s">
        <v>202</v>
      </c>
      <c r="E183" s="110" t="s">
        <v>140</v>
      </c>
      <c r="F183" s="148" t="s">
        <v>556</v>
      </c>
      <c r="G183" s="149">
        <v>302814812</v>
      </c>
      <c r="H183" s="238">
        <v>4193575.8259999999</v>
      </c>
    </row>
    <row r="184" spans="1:8" x14ac:dyDescent="0.25">
      <c r="A184" s="150">
        <v>9</v>
      </c>
      <c r="B184" s="309" t="s">
        <v>49</v>
      </c>
      <c r="C184" s="311"/>
      <c r="D184" s="143"/>
      <c r="E184" s="144"/>
      <c r="F184" s="119"/>
      <c r="G184" s="110"/>
      <c r="H184" s="231">
        <f>SUM(H185:H193)</f>
        <v>37428727.817000002</v>
      </c>
    </row>
    <row r="185" spans="1:8" ht="30" x14ac:dyDescent="0.25">
      <c r="A185" s="112">
        <v>1</v>
      </c>
      <c r="B185" s="110" t="s">
        <v>1163</v>
      </c>
      <c r="C185" s="140" t="s">
        <v>557</v>
      </c>
      <c r="D185" s="110" t="s">
        <v>202</v>
      </c>
      <c r="E185" s="110" t="s">
        <v>140</v>
      </c>
      <c r="F185" s="113" t="s">
        <v>558</v>
      </c>
      <c r="G185" s="149">
        <v>302709070</v>
      </c>
      <c r="H185" s="238">
        <v>3739399.77</v>
      </c>
    </row>
    <row r="186" spans="1:8" ht="30" x14ac:dyDescent="0.25">
      <c r="A186" s="112">
        <f>+A185+1</f>
        <v>2</v>
      </c>
      <c r="B186" s="110" t="s">
        <v>1163</v>
      </c>
      <c r="C186" s="140" t="s">
        <v>559</v>
      </c>
      <c r="D186" s="110" t="s">
        <v>202</v>
      </c>
      <c r="E186" s="110" t="s">
        <v>140</v>
      </c>
      <c r="F186" s="113" t="s">
        <v>560</v>
      </c>
      <c r="G186" s="149">
        <v>305405052</v>
      </c>
      <c r="H186" s="238">
        <v>3608585.1910000001</v>
      </c>
    </row>
    <row r="187" spans="1:8" ht="30" x14ac:dyDescent="0.25">
      <c r="A187" s="112">
        <f t="shared" ref="A187:A193" si="8">+A186+1</f>
        <v>3</v>
      </c>
      <c r="B187" s="110" t="s">
        <v>1163</v>
      </c>
      <c r="C187" s="140" t="s">
        <v>561</v>
      </c>
      <c r="D187" s="110" t="s">
        <v>202</v>
      </c>
      <c r="E187" s="110" t="s">
        <v>140</v>
      </c>
      <c r="F187" s="113" t="s">
        <v>562</v>
      </c>
      <c r="G187" s="149">
        <v>301465077</v>
      </c>
      <c r="H187" s="238">
        <v>5456975.6299999999</v>
      </c>
    </row>
    <row r="188" spans="1:8" ht="30" x14ac:dyDescent="0.25">
      <c r="A188" s="112">
        <f t="shared" si="8"/>
        <v>4</v>
      </c>
      <c r="B188" s="110" t="s">
        <v>1163</v>
      </c>
      <c r="C188" s="140" t="s">
        <v>563</v>
      </c>
      <c r="D188" s="110" t="s">
        <v>202</v>
      </c>
      <c r="E188" s="110" t="s">
        <v>140</v>
      </c>
      <c r="F188" s="113" t="s">
        <v>560</v>
      </c>
      <c r="G188" s="149">
        <v>305405052</v>
      </c>
      <c r="H188" s="238">
        <v>4170132.071</v>
      </c>
    </row>
    <row r="189" spans="1:8" ht="30" x14ac:dyDescent="0.25">
      <c r="A189" s="112">
        <f t="shared" si="8"/>
        <v>5</v>
      </c>
      <c r="B189" s="110" t="s">
        <v>1163</v>
      </c>
      <c r="C189" s="140" t="s">
        <v>564</v>
      </c>
      <c r="D189" s="110" t="s">
        <v>202</v>
      </c>
      <c r="E189" s="110" t="s">
        <v>140</v>
      </c>
      <c r="F189" s="113" t="s">
        <v>556</v>
      </c>
      <c r="G189" s="149">
        <v>302814812</v>
      </c>
      <c r="H189" s="238">
        <v>4247266.4050000003</v>
      </c>
    </row>
    <row r="190" spans="1:8" ht="30" x14ac:dyDescent="0.25">
      <c r="A190" s="112">
        <f t="shared" si="8"/>
        <v>6</v>
      </c>
      <c r="B190" s="110" t="s">
        <v>1163</v>
      </c>
      <c r="C190" s="140" t="s">
        <v>565</v>
      </c>
      <c r="D190" s="110" t="s">
        <v>202</v>
      </c>
      <c r="E190" s="110" t="s">
        <v>140</v>
      </c>
      <c r="F190" s="113" t="s">
        <v>566</v>
      </c>
      <c r="G190" s="149">
        <v>303426835</v>
      </c>
      <c r="H190" s="238">
        <v>4822000.01</v>
      </c>
    </row>
    <row r="191" spans="1:8" ht="30" x14ac:dyDescent="0.25">
      <c r="A191" s="112">
        <f t="shared" si="8"/>
        <v>7</v>
      </c>
      <c r="B191" s="110" t="s">
        <v>1163</v>
      </c>
      <c r="C191" s="140" t="s">
        <v>567</v>
      </c>
      <c r="D191" s="110" t="s">
        <v>202</v>
      </c>
      <c r="E191" s="110" t="s">
        <v>140</v>
      </c>
      <c r="F191" s="113" t="s">
        <v>568</v>
      </c>
      <c r="G191" s="149">
        <v>200323028</v>
      </c>
      <c r="H191" s="238">
        <v>4400000</v>
      </c>
    </row>
    <row r="192" spans="1:8" ht="30" x14ac:dyDescent="0.25">
      <c r="A192" s="112">
        <f t="shared" si="8"/>
        <v>8</v>
      </c>
      <c r="B192" s="110" t="s">
        <v>1163</v>
      </c>
      <c r="C192" s="140" t="s">
        <v>770</v>
      </c>
      <c r="D192" s="110" t="s">
        <v>202</v>
      </c>
      <c r="E192" s="110" t="s">
        <v>140</v>
      </c>
      <c r="F192" s="113" t="s">
        <v>771</v>
      </c>
      <c r="G192" s="149">
        <v>303219245</v>
      </c>
      <c r="H192" s="238">
        <v>3097142.9079999998</v>
      </c>
    </row>
    <row r="193" spans="1:8" ht="30" x14ac:dyDescent="0.25">
      <c r="A193" s="112">
        <f t="shared" si="8"/>
        <v>9</v>
      </c>
      <c r="B193" s="110" t="s">
        <v>1163</v>
      </c>
      <c r="C193" s="140" t="s">
        <v>772</v>
      </c>
      <c r="D193" s="110" t="s">
        <v>202</v>
      </c>
      <c r="E193" s="110" t="s">
        <v>140</v>
      </c>
      <c r="F193" s="113" t="s">
        <v>773</v>
      </c>
      <c r="G193" s="149">
        <v>301922624</v>
      </c>
      <c r="H193" s="238">
        <v>3887225.8319999999</v>
      </c>
    </row>
    <row r="194" spans="1:8" x14ac:dyDescent="0.25">
      <c r="A194" s="106">
        <f>+A195</f>
        <v>44</v>
      </c>
      <c r="B194" s="105"/>
      <c r="C194" s="105" t="s">
        <v>147</v>
      </c>
      <c r="D194" s="105"/>
      <c r="E194" s="105"/>
      <c r="F194" s="106"/>
      <c r="G194" s="106"/>
      <c r="H194" s="230">
        <f>+H195</f>
        <v>119558723.40000001</v>
      </c>
    </row>
    <row r="195" spans="1:8" x14ac:dyDescent="0.25">
      <c r="A195" s="107">
        <v>44</v>
      </c>
      <c r="B195" s="116"/>
      <c r="C195" s="117" t="s">
        <v>149</v>
      </c>
      <c r="D195" s="111"/>
      <c r="E195" s="111"/>
      <c r="F195" s="107"/>
      <c r="G195" s="107"/>
      <c r="H195" s="235">
        <f>SUM(H196:H239)</f>
        <v>119558723.40000001</v>
      </c>
    </row>
    <row r="196" spans="1:8" ht="30" x14ac:dyDescent="0.25">
      <c r="A196" s="112">
        <v>1</v>
      </c>
      <c r="B196" s="110" t="s">
        <v>1163</v>
      </c>
      <c r="C196" s="108" t="s">
        <v>150</v>
      </c>
      <c r="D196" s="110" t="s">
        <v>202</v>
      </c>
      <c r="E196" s="110" t="s">
        <v>140</v>
      </c>
      <c r="F196" s="119" t="s">
        <v>152</v>
      </c>
      <c r="G196" s="149">
        <v>301055089</v>
      </c>
      <c r="H196" s="240">
        <v>976100</v>
      </c>
    </row>
    <row r="197" spans="1:8" ht="30" x14ac:dyDescent="0.25">
      <c r="A197" s="112">
        <f>+A196+1</f>
        <v>2</v>
      </c>
      <c r="B197" s="110" t="s">
        <v>1163</v>
      </c>
      <c r="C197" s="108" t="s">
        <v>153</v>
      </c>
      <c r="D197" s="110" t="s">
        <v>202</v>
      </c>
      <c r="E197" s="110" t="s">
        <v>140</v>
      </c>
      <c r="F197" s="119" t="s">
        <v>154</v>
      </c>
      <c r="G197" s="149">
        <v>306094719</v>
      </c>
      <c r="H197" s="240">
        <v>810500</v>
      </c>
    </row>
    <row r="198" spans="1:8" ht="30" x14ac:dyDescent="0.25">
      <c r="A198" s="112">
        <f t="shared" ref="A198:A238" si="9">+A197+1</f>
        <v>3</v>
      </c>
      <c r="B198" s="110" t="s">
        <v>1163</v>
      </c>
      <c r="C198" s="108" t="s">
        <v>155</v>
      </c>
      <c r="D198" s="110" t="s">
        <v>202</v>
      </c>
      <c r="E198" s="110" t="s">
        <v>140</v>
      </c>
      <c r="F198" s="119" t="s">
        <v>156</v>
      </c>
      <c r="G198" s="149">
        <v>301695504</v>
      </c>
      <c r="H198" s="240">
        <v>550000</v>
      </c>
    </row>
    <row r="199" spans="1:8" ht="30" x14ac:dyDescent="0.25">
      <c r="A199" s="112">
        <f t="shared" si="9"/>
        <v>4</v>
      </c>
      <c r="B199" s="110" t="s">
        <v>1163</v>
      </c>
      <c r="C199" s="108" t="s">
        <v>157</v>
      </c>
      <c r="D199" s="110" t="s">
        <v>202</v>
      </c>
      <c r="E199" s="110" t="s">
        <v>140</v>
      </c>
      <c r="F199" s="119" t="s">
        <v>158</v>
      </c>
      <c r="G199" s="149">
        <v>305330091</v>
      </c>
      <c r="H199" s="240">
        <v>459600</v>
      </c>
    </row>
    <row r="200" spans="1:8" ht="30" x14ac:dyDescent="0.25">
      <c r="A200" s="112">
        <f t="shared" si="9"/>
        <v>5</v>
      </c>
      <c r="B200" s="110" t="s">
        <v>1163</v>
      </c>
      <c r="C200" s="108" t="s">
        <v>159</v>
      </c>
      <c r="D200" s="110" t="s">
        <v>202</v>
      </c>
      <c r="E200" s="110" t="s">
        <v>140</v>
      </c>
      <c r="F200" s="119" t="s">
        <v>160</v>
      </c>
      <c r="G200" s="149">
        <v>301708065</v>
      </c>
      <c r="H200" s="240">
        <v>463300</v>
      </c>
    </row>
    <row r="201" spans="1:8" ht="30" x14ac:dyDescent="0.25">
      <c r="A201" s="112">
        <f t="shared" si="9"/>
        <v>6</v>
      </c>
      <c r="B201" s="110" t="s">
        <v>1163</v>
      </c>
      <c r="C201" s="108" t="s">
        <v>161</v>
      </c>
      <c r="D201" s="110" t="s">
        <v>202</v>
      </c>
      <c r="E201" s="110" t="s">
        <v>140</v>
      </c>
      <c r="F201" s="119" t="s">
        <v>162</v>
      </c>
      <c r="G201" s="149">
        <v>302938894</v>
      </c>
      <c r="H201" s="240">
        <v>366500</v>
      </c>
    </row>
    <row r="202" spans="1:8" ht="30" x14ac:dyDescent="0.25">
      <c r="A202" s="112">
        <f t="shared" si="9"/>
        <v>7</v>
      </c>
      <c r="B202" s="110" t="s">
        <v>1163</v>
      </c>
      <c r="C202" s="108" t="s">
        <v>163</v>
      </c>
      <c r="D202" s="110" t="s">
        <v>202</v>
      </c>
      <c r="E202" s="110" t="s">
        <v>140</v>
      </c>
      <c r="F202" s="119" t="s">
        <v>164</v>
      </c>
      <c r="G202" s="149">
        <v>205835479</v>
      </c>
      <c r="H202" s="240">
        <v>480700</v>
      </c>
    </row>
    <row r="203" spans="1:8" ht="30" x14ac:dyDescent="0.25">
      <c r="A203" s="112">
        <f t="shared" si="9"/>
        <v>8</v>
      </c>
      <c r="B203" s="110" t="s">
        <v>1163</v>
      </c>
      <c r="C203" s="108" t="s">
        <v>165</v>
      </c>
      <c r="D203" s="110" t="s">
        <v>202</v>
      </c>
      <c r="E203" s="110" t="s">
        <v>140</v>
      </c>
      <c r="F203" s="119" t="s">
        <v>166</v>
      </c>
      <c r="G203" s="149">
        <v>305626102</v>
      </c>
      <c r="H203" s="240">
        <v>1711800</v>
      </c>
    </row>
    <row r="204" spans="1:8" ht="30" x14ac:dyDescent="0.25">
      <c r="A204" s="112">
        <f t="shared" si="9"/>
        <v>9</v>
      </c>
      <c r="B204" s="110" t="s">
        <v>1163</v>
      </c>
      <c r="C204" s="108" t="s">
        <v>167</v>
      </c>
      <c r="D204" s="110" t="s">
        <v>202</v>
      </c>
      <c r="E204" s="110" t="s">
        <v>140</v>
      </c>
      <c r="F204" s="119" t="s">
        <v>168</v>
      </c>
      <c r="G204" s="149">
        <v>300563787</v>
      </c>
      <c r="H204" s="240">
        <v>462685</v>
      </c>
    </row>
    <row r="205" spans="1:8" ht="30" x14ac:dyDescent="0.25">
      <c r="A205" s="112">
        <f t="shared" si="9"/>
        <v>10</v>
      </c>
      <c r="B205" s="110" t="s">
        <v>1163</v>
      </c>
      <c r="C205" s="108" t="s">
        <v>169</v>
      </c>
      <c r="D205" s="110" t="s">
        <v>202</v>
      </c>
      <c r="E205" s="110" t="s">
        <v>140</v>
      </c>
      <c r="F205" s="119" t="s">
        <v>152</v>
      </c>
      <c r="G205" s="149">
        <v>301055089</v>
      </c>
      <c r="H205" s="240">
        <v>483985</v>
      </c>
    </row>
    <row r="206" spans="1:8" ht="30" x14ac:dyDescent="0.25">
      <c r="A206" s="112">
        <f t="shared" si="9"/>
        <v>11</v>
      </c>
      <c r="B206" s="110" t="s">
        <v>1163</v>
      </c>
      <c r="C206" s="108" t="s">
        <v>170</v>
      </c>
      <c r="D206" s="110" t="s">
        <v>202</v>
      </c>
      <c r="E206" s="110" t="s">
        <v>140</v>
      </c>
      <c r="F206" s="119" t="s">
        <v>171</v>
      </c>
      <c r="G206" s="149">
        <v>205533238</v>
      </c>
      <c r="H206" s="240">
        <v>530100</v>
      </c>
    </row>
    <row r="207" spans="1:8" ht="30" x14ac:dyDescent="0.25">
      <c r="A207" s="112">
        <f t="shared" si="9"/>
        <v>12</v>
      </c>
      <c r="B207" s="110" t="s">
        <v>1163</v>
      </c>
      <c r="C207" s="108" t="s">
        <v>172</v>
      </c>
      <c r="D207" s="110" t="s">
        <v>202</v>
      </c>
      <c r="E207" s="110" t="s">
        <v>140</v>
      </c>
      <c r="F207" s="119" t="s">
        <v>173</v>
      </c>
      <c r="G207" s="149">
        <v>306508889</v>
      </c>
      <c r="H207" s="240">
        <v>478200</v>
      </c>
    </row>
    <row r="208" spans="1:8" ht="30" x14ac:dyDescent="0.25">
      <c r="A208" s="112">
        <f t="shared" si="9"/>
        <v>13</v>
      </c>
      <c r="B208" s="110" t="s">
        <v>1163</v>
      </c>
      <c r="C208" s="108" t="s">
        <v>174</v>
      </c>
      <c r="D208" s="110" t="s">
        <v>202</v>
      </c>
      <c r="E208" s="110" t="s">
        <v>140</v>
      </c>
      <c r="F208" s="119" t="s">
        <v>175</v>
      </c>
      <c r="G208" s="149">
        <v>304946282</v>
      </c>
      <c r="H208" s="240">
        <v>418800</v>
      </c>
    </row>
    <row r="209" spans="1:8" ht="30" x14ac:dyDescent="0.25">
      <c r="A209" s="112">
        <f t="shared" si="9"/>
        <v>14</v>
      </c>
      <c r="B209" s="110" t="s">
        <v>1163</v>
      </c>
      <c r="C209" s="108" t="s">
        <v>176</v>
      </c>
      <c r="D209" s="110" t="s">
        <v>202</v>
      </c>
      <c r="E209" s="110" t="s">
        <v>140</v>
      </c>
      <c r="F209" s="119" t="s">
        <v>177</v>
      </c>
      <c r="G209" s="149">
        <v>301271969</v>
      </c>
      <c r="H209" s="240">
        <v>335700</v>
      </c>
    </row>
    <row r="210" spans="1:8" ht="30" x14ac:dyDescent="0.25">
      <c r="A210" s="112">
        <f t="shared" si="9"/>
        <v>15</v>
      </c>
      <c r="B210" s="110" t="s">
        <v>1163</v>
      </c>
      <c r="C210" s="108" t="s">
        <v>178</v>
      </c>
      <c r="D210" s="110" t="s">
        <v>202</v>
      </c>
      <c r="E210" s="110" t="s">
        <v>140</v>
      </c>
      <c r="F210" s="119" t="s">
        <v>179</v>
      </c>
      <c r="G210" s="149">
        <v>203312649</v>
      </c>
      <c r="H210" s="240">
        <v>5340000</v>
      </c>
    </row>
    <row r="211" spans="1:8" ht="30" x14ac:dyDescent="0.25">
      <c r="A211" s="112">
        <f t="shared" si="9"/>
        <v>16</v>
      </c>
      <c r="B211" s="110" t="s">
        <v>1163</v>
      </c>
      <c r="C211" s="108" t="s">
        <v>180</v>
      </c>
      <c r="D211" s="110" t="s">
        <v>202</v>
      </c>
      <c r="E211" s="110" t="s">
        <v>140</v>
      </c>
      <c r="F211" s="119" t="s">
        <v>181</v>
      </c>
      <c r="G211" s="149">
        <v>200453468</v>
      </c>
      <c r="H211" s="240">
        <v>4350000</v>
      </c>
    </row>
    <row r="212" spans="1:8" ht="30" x14ac:dyDescent="0.25">
      <c r="A212" s="112">
        <f t="shared" si="9"/>
        <v>17</v>
      </c>
      <c r="B212" s="110" t="s">
        <v>1163</v>
      </c>
      <c r="C212" s="108" t="s">
        <v>182</v>
      </c>
      <c r="D212" s="110" t="s">
        <v>202</v>
      </c>
      <c r="E212" s="110" t="s">
        <v>140</v>
      </c>
      <c r="F212" s="119" t="s">
        <v>183</v>
      </c>
      <c r="G212" s="149">
        <v>301254538</v>
      </c>
      <c r="H212" s="240">
        <v>3480000</v>
      </c>
    </row>
    <row r="213" spans="1:8" ht="30" x14ac:dyDescent="0.25">
      <c r="A213" s="112">
        <f t="shared" si="9"/>
        <v>18</v>
      </c>
      <c r="B213" s="110" t="s">
        <v>1163</v>
      </c>
      <c r="C213" s="108" t="s">
        <v>184</v>
      </c>
      <c r="D213" s="110" t="s">
        <v>202</v>
      </c>
      <c r="E213" s="110" t="s">
        <v>140</v>
      </c>
      <c r="F213" s="119" t="s">
        <v>185</v>
      </c>
      <c r="G213" s="149">
        <v>301447368</v>
      </c>
      <c r="H213" s="240">
        <v>3480000</v>
      </c>
    </row>
    <row r="214" spans="1:8" ht="30" x14ac:dyDescent="0.25">
      <c r="A214" s="112">
        <f t="shared" si="9"/>
        <v>19</v>
      </c>
      <c r="B214" s="110" t="s">
        <v>1163</v>
      </c>
      <c r="C214" s="108" t="s">
        <v>186</v>
      </c>
      <c r="D214" s="110" t="s">
        <v>202</v>
      </c>
      <c r="E214" s="110" t="s">
        <v>140</v>
      </c>
      <c r="F214" s="119" t="s">
        <v>187</v>
      </c>
      <c r="G214" s="149">
        <v>303214284</v>
      </c>
      <c r="H214" s="240">
        <v>1300000</v>
      </c>
    </row>
    <row r="215" spans="1:8" ht="30" x14ac:dyDescent="0.25">
      <c r="A215" s="112">
        <f t="shared" si="9"/>
        <v>20</v>
      </c>
      <c r="B215" s="110" t="s">
        <v>1163</v>
      </c>
      <c r="C215" s="108" t="s">
        <v>188</v>
      </c>
      <c r="D215" s="110" t="s">
        <v>202</v>
      </c>
      <c r="E215" s="110" t="s">
        <v>140</v>
      </c>
      <c r="F215" s="119" t="s">
        <v>189</v>
      </c>
      <c r="G215" s="149">
        <v>304846992</v>
      </c>
      <c r="H215" s="240">
        <v>1000000</v>
      </c>
    </row>
    <row r="216" spans="1:8" ht="30" x14ac:dyDescent="0.25">
      <c r="A216" s="112">
        <f t="shared" si="9"/>
        <v>21</v>
      </c>
      <c r="B216" s="110" t="s">
        <v>1163</v>
      </c>
      <c r="C216" s="108" t="s">
        <v>190</v>
      </c>
      <c r="D216" s="110" t="s">
        <v>202</v>
      </c>
      <c r="E216" s="110" t="s">
        <v>140</v>
      </c>
      <c r="F216" s="119" t="s">
        <v>191</v>
      </c>
      <c r="G216" s="149">
        <v>300588652</v>
      </c>
      <c r="H216" s="240">
        <v>2200000</v>
      </c>
    </row>
    <row r="217" spans="1:8" ht="30" x14ac:dyDescent="0.25">
      <c r="A217" s="112">
        <f t="shared" si="9"/>
        <v>22</v>
      </c>
      <c r="B217" s="110" t="s">
        <v>1163</v>
      </c>
      <c r="C217" s="108" t="s">
        <v>192</v>
      </c>
      <c r="D217" s="110" t="s">
        <v>202</v>
      </c>
      <c r="E217" s="110" t="s">
        <v>140</v>
      </c>
      <c r="F217" s="119" t="s">
        <v>193</v>
      </c>
      <c r="G217" s="149">
        <v>301254538</v>
      </c>
      <c r="H217" s="240">
        <v>1100000</v>
      </c>
    </row>
    <row r="218" spans="1:8" ht="30" x14ac:dyDescent="0.25">
      <c r="A218" s="112">
        <f t="shared" si="9"/>
        <v>23</v>
      </c>
      <c r="B218" s="110" t="s">
        <v>1163</v>
      </c>
      <c r="C218" s="108" t="s">
        <v>194</v>
      </c>
      <c r="D218" s="110" t="s">
        <v>202</v>
      </c>
      <c r="E218" s="110" t="s">
        <v>140</v>
      </c>
      <c r="F218" s="119" t="s">
        <v>195</v>
      </c>
      <c r="G218" s="149">
        <v>304296626</v>
      </c>
      <c r="H218" s="240">
        <v>872682</v>
      </c>
    </row>
    <row r="219" spans="1:8" ht="30" x14ac:dyDescent="0.25">
      <c r="A219" s="112">
        <f t="shared" si="9"/>
        <v>24</v>
      </c>
      <c r="B219" s="110" t="s">
        <v>1163</v>
      </c>
      <c r="C219" s="133" t="s">
        <v>774</v>
      </c>
      <c r="D219" s="110" t="s">
        <v>202</v>
      </c>
      <c r="E219" s="110" t="s">
        <v>140</v>
      </c>
      <c r="F219" s="101" t="s">
        <v>775</v>
      </c>
      <c r="G219" s="149">
        <v>205394601</v>
      </c>
      <c r="H219" s="240">
        <v>4350000</v>
      </c>
    </row>
    <row r="220" spans="1:8" ht="30" x14ac:dyDescent="0.25">
      <c r="A220" s="112">
        <f t="shared" si="9"/>
        <v>25</v>
      </c>
      <c r="B220" s="110" t="s">
        <v>1163</v>
      </c>
      <c r="C220" s="133" t="s">
        <v>776</v>
      </c>
      <c r="D220" s="110" t="s">
        <v>202</v>
      </c>
      <c r="E220" s="110" t="s">
        <v>140</v>
      </c>
      <c r="F220" s="101" t="s">
        <v>777</v>
      </c>
      <c r="G220" s="149">
        <v>200002925</v>
      </c>
      <c r="H220" s="240">
        <v>4350000</v>
      </c>
    </row>
    <row r="221" spans="1:8" ht="45" x14ac:dyDescent="0.25">
      <c r="A221" s="112">
        <f t="shared" si="9"/>
        <v>26</v>
      </c>
      <c r="B221" s="110" t="s">
        <v>1163</v>
      </c>
      <c r="C221" s="133" t="s">
        <v>778</v>
      </c>
      <c r="D221" s="110" t="s">
        <v>202</v>
      </c>
      <c r="E221" s="110" t="s">
        <v>847</v>
      </c>
      <c r="F221" s="101" t="s">
        <v>779</v>
      </c>
      <c r="G221" s="149">
        <v>204141616</v>
      </c>
      <c r="H221" s="240">
        <v>6960000</v>
      </c>
    </row>
    <row r="222" spans="1:8" ht="45" x14ac:dyDescent="0.25">
      <c r="A222" s="112">
        <f t="shared" si="9"/>
        <v>27</v>
      </c>
      <c r="B222" s="110" t="s">
        <v>1163</v>
      </c>
      <c r="C222" s="133" t="s">
        <v>780</v>
      </c>
      <c r="D222" s="110" t="s">
        <v>202</v>
      </c>
      <c r="E222" s="110" t="s">
        <v>847</v>
      </c>
      <c r="F222" s="101" t="s">
        <v>781</v>
      </c>
      <c r="G222" s="149">
        <v>305134295</v>
      </c>
      <c r="H222" s="240">
        <v>3480000</v>
      </c>
    </row>
    <row r="223" spans="1:8" ht="45" x14ac:dyDescent="0.25">
      <c r="A223" s="112">
        <f t="shared" si="9"/>
        <v>28</v>
      </c>
      <c r="B223" s="110" t="s">
        <v>1163</v>
      </c>
      <c r="C223" s="133" t="s">
        <v>782</v>
      </c>
      <c r="D223" s="110" t="s">
        <v>202</v>
      </c>
      <c r="E223" s="110" t="s">
        <v>847</v>
      </c>
      <c r="F223" s="102" t="s">
        <v>783</v>
      </c>
      <c r="G223" s="149">
        <v>300771419</v>
      </c>
      <c r="H223" s="240">
        <v>4320000</v>
      </c>
    </row>
    <row r="224" spans="1:8" ht="30" x14ac:dyDescent="0.25">
      <c r="A224" s="112">
        <f t="shared" si="9"/>
        <v>29</v>
      </c>
      <c r="B224" s="110" t="s">
        <v>1163</v>
      </c>
      <c r="C224" s="133" t="s">
        <v>784</v>
      </c>
      <c r="D224" s="110" t="s">
        <v>202</v>
      </c>
      <c r="E224" s="110" t="s">
        <v>140</v>
      </c>
      <c r="F224" s="101" t="s">
        <v>785</v>
      </c>
      <c r="G224" s="149">
        <v>305110627</v>
      </c>
      <c r="H224" s="240">
        <v>3480000</v>
      </c>
    </row>
    <row r="225" spans="1:8" ht="45" x14ac:dyDescent="0.25">
      <c r="A225" s="112">
        <f t="shared" si="9"/>
        <v>30</v>
      </c>
      <c r="B225" s="110" t="s">
        <v>1163</v>
      </c>
      <c r="C225" s="133" t="s">
        <v>786</v>
      </c>
      <c r="D225" s="110" t="s">
        <v>202</v>
      </c>
      <c r="E225" s="110" t="s">
        <v>140</v>
      </c>
      <c r="F225" s="101" t="s">
        <v>787</v>
      </c>
      <c r="G225" s="149">
        <v>203658827</v>
      </c>
      <c r="H225" s="240">
        <v>3480000</v>
      </c>
    </row>
    <row r="226" spans="1:8" ht="30" x14ac:dyDescent="0.25">
      <c r="A226" s="112">
        <f t="shared" si="9"/>
        <v>31</v>
      </c>
      <c r="B226" s="110" t="s">
        <v>1163</v>
      </c>
      <c r="C226" s="133" t="s">
        <v>788</v>
      </c>
      <c r="D226" s="110" t="s">
        <v>202</v>
      </c>
      <c r="E226" s="110" t="s">
        <v>140</v>
      </c>
      <c r="F226" s="101" t="s">
        <v>789</v>
      </c>
      <c r="G226" s="149">
        <v>303265696</v>
      </c>
      <c r="H226" s="240">
        <v>7267500</v>
      </c>
    </row>
    <row r="227" spans="1:8" ht="30" x14ac:dyDescent="0.25">
      <c r="A227" s="112">
        <f t="shared" si="9"/>
        <v>32</v>
      </c>
      <c r="B227" s="110" t="s">
        <v>1163</v>
      </c>
      <c r="C227" s="133" t="s">
        <v>790</v>
      </c>
      <c r="D227" s="110" t="s">
        <v>202</v>
      </c>
      <c r="E227" s="110" t="s">
        <v>140</v>
      </c>
      <c r="F227" s="101" t="s">
        <v>791</v>
      </c>
      <c r="G227" s="149">
        <v>303277301</v>
      </c>
      <c r="H227" s="240">
        <v>2424800</v>
      </c>
    </row>
    <row r="228" spans="1:8" ht="30" x14ac:dyDescent="0.25">
      <c r="A228" s="112">
        <f t="shared" si="9"/>
        <v>33</v>
      </c>
      <c r="B228" s="110" t="s">
        <v>1163</v>
      </c>
      <c r="C228" s="133" t="s">
        <v>792</v>
      </c>
      <c r="D228" s="110" t="s">
        <v>202</v>
      </c>
      <c r="E228" s="110" t="s">
        <v>140</v>
      </c>
      <c r="F228" s="101" t="s">
        <v>793</v>
      </c>
      <c r="G228" s="149">
        <v>304296626</v>
      </c>
      <c r="H228" s="240">
        <v>3089500</v>
      </c>
    </row>
    <row r="229" spans="1:8" ht="30" x14ac:dyDescent="0.25">
      <c r="A229" s="112">
        <f t="shared" si="9"/>
        <v>34</v>
      </c>
      <c r="B229" s="110" t="s">
        <v>1163</v>
      </c>
      <c r="C229" s="133" t="s">
        <v>794</v>
      </c>
      <c r="D229" s="110" t="s">
        <v>202</v>
      </c>
      <c r="E229" s="110" t="s">
        <v>140</v>
      </c>
      <c r="F229" s="101" t="s">
        <v>795</v>
      </c>
      <c r="G229" s="149">
        <v>205224729</v>
      </c>
      <c r="H229" s="240">
        <v>3451700</v>
      </c>
    </row>
    <row r="230" spans="1:8" ht="45" x14ac:dyDescent="0.25">
      <c r="A230" s="112">
        <f t="shared" si="9"/>
        <v>35</v>
      </c>
      <c r="B230" s="110" t="s">
        <v>1163</v>
      </c>
      <c r="C230" s="133" t="s">
        <v>796</v>
      </c>
      <c r="D230" s="110" t="s">
        <v>202</v>
      </c>
      <c r="E230" s="110" t="s">
        <v>847</v>
      </c>
      <c r="F230" s="102" t="s">
        <v>797</v>
      </c>
      <c r="G230" s="149">
        <v>302019534</v>
      </c>
      <c r="H230" s="240">
        <v>4840200</v>
      </c>
    </row>
    <row r="231" spans="1:8" ht="45" x14ac:dyDescent="0.25">
      <c r="A231" s="112">
        <f t="shared" si="9"/>
        <v>36</v>
      </c>
      <c r="B231" s="110" t="s">
        <v>1163</v>
      </c>
      <c r="C231" s="133" t="s">
        <v>798</v>
      </c>
      <c r="D231" s="110" t="s">
        <v>202</v>
      </c>
      <c r="E231" s="110" t="s">
        <v>847</v>
      </c>
      <c r="F231" s="101" t="s">
        <v>799</v>
      </c>
      <c r="G231" s="149">
        <v>305401991</v>
      </c>
      <c r="H231" s="240">
        <v>4709900</v>
      </c>
    </row>
    <row r="232" spans="1:8" ht="45" x14ac:dyDescent="0.25">
      <c r="A232" s="112">
        <f t="shared" si="9"/>
        <v>37</v>
      </c>
      <c r="B232" s="110" t="s">
        <v>1163</v>
      </c>
      <c r="C232" s="133" t="s">
        <v>800</v>
      </c>
      <c r="D232" s="110" t="s">
        <v>202</v>
      </c>
      <c r="E232" s="110" t="s">
        <v>847</v>
      </c>
      <c r="F232" s="102" t="s">
        <v>801</v>
      </c>
      <c r="G232" s="149">
        <v>302935338</v>
      </c>
      <c r="H232" s="240">
        <v>3144400</v>
      </c>
    </row>
    <row r="233" spans="1:8" ht="45" x14ac:dyDescent="0.25">
      <c r="A233" s="112">
        <f t="shared" si="9"/>
        <v>38</v>
      </c>
      <c r="B233" s="110" t="s">
        <v>1163</v>
      </c>
      <c r="C233" s="133" t="s">
        <v>802</v>
      </c>
      <c r="D233" s="110" t="s">
        <v>202</v>
      </c>
      <c r="E233" s="110" t="s">
        <v>847</v>
      </c>
      <c r="F233" s="102" t="s">
        <v>803</v>
      </c>
      <c r="G233" s="149">
        <v>305814153</v>
      </c>
      <c r="H233" s="240">
        <v>2378300</v>
      </c>
    </row>
    <row r="234" spans="1:8" ht="45" x14ac:dyDescent="0.25">
      <c r="A234" s="112">
        <f t="shared" si="9"/>
        <v>39</v>
      </c>
      <c r="B234" s="110" t="s">
        <v>1163</v>
      </c>
      <c r="C234" s="133" t="s">
        <v>804</v>
      </c>
      <c r="D234" s="110" t="s">
        <v>202</v>
      </c>
      <c r="E234" s="110" t="s">
        <v>847</v>
      </c>
      <c r="F234" s="102" t="s">
        <v>805</v>
      </c>
      <c r="G234" s="149">
        <v>302935338</v>
      </c>
      <c r="H234" s="240">
        <v>3107300</v>
      </c>
    </row>
    <row r="235" spans="1:8" ht="30" x14ac:dyDescent="0.25">
      <c r="A235" s="112">
        <f t="shared" si="9"/>
        <v>40</v>
      </c>
      <c r="B235" s="110" t="s">
        <v>1163</v>
      </c>
      <c r="C235" s="151" t="s">
        <v>806</v>
      </c>
      <c r="D235" s="110" t="s">
        <v>202</v>
      </c>
      <c r="E235" s="110" t="s">
        <v>140</v>
      </c>
      <c r="F235" s="101" t="s">
        <v>807</v>
      </c>
      <c r="G235" s="149">
        <v>300908158</v>
      </c>
      <c r="H235" s="240">
        <v>2364400</v>
      </c>
    </row>
    <row r="236" spans="1:8" ht="45" x14ac:dyDescent="0.25">
      <c r="A236" s="112">
        <f t="shared" si="9"/>
        <v>41</v>
      </c>
      <c r="B236" s="110" t="s">
        <v>1163</v>
      </c>
      <c r="C236" s="152" t="s">
        <v>1165</v>
      </c>
      <c r="D236" s="110" t="s">
        <v>202</v>
      </c>
      <c r="E236" s="110" t="s">
        <v>847</v>
      </c>
      <c r="F236" s="102" t="s">
        <v>808</v>
      </c>
      <c r="G236" s="149">
        <v>301314098</v>
      </c>
      <c r="H236" s="240">
        <v>7080000</v>
      </c>
    </row>
    <row r="237" spans="1:8" ht="45" x14ac:dyDescent="0.25">
      <c r="A237" s="112">
        <f t="shared" si="9"/>
        <v>42</v>
      </c>
      <c r="B237" s="110" t="s">
        <v>1163</v>
      </c>
      <c r="C237" s="152" t="s">
        <v>1166</v>
      </c>
      <c r="D237" s="110" t="s">
        <v>202</v>
      </c>
      <c r="E237" s="110" t="s">
        <v>847</v>
      </c>
      <c r="F237" s="101" t="s">
        <v>809</v>
      </c>
      <c r="G237" s="149">
        <v>305172108</v>
      </c>
      <c r="H237" s="240">
        <v>3600000</v>
      </c>
    </row>
    <row r="238" spans="1:8" ht="45" x14ac:dyDescent="0.25">
      <c r="A238" s="112">
        <f t="shared" si="9"/>
        <v>43</v>
      </c>
      <c r="B238" s="110" t="s">
        <v>1163</v>
      </c>
      <c r="C238" s="152" t="s">
        <v>1167</v>
      </c>
      <c r="D238" s="110" t="s">
        <v>202</v>
      </c>
      <c r="E238" s="110" t="s">
        <v>847</v>
      </c>
      <c r="F238" s="101" t="s">
        <v>810</v>
      </c>
      <c r="G238" s="149">
        <v>303382060</v>
      </c>
      <c r="H238" s="240">
        <v>3600000</v>
      </c>
    </row>
    <row r="239" spans="1:8" ht="45" x14ac:dyDescent="0.25">
      <c r="A239" s="112">
        <v>44</v>
      </c>
      <c r="B239" s="110" t="s">
        <v>1163</v>
      </c>
      <c r="C239" s="140" t="s">
        <v>811</v>
      </c>
      <c r="D239" s="110" t="s">
        <v>202</v>
      </c>
      <c r="E239" s="110" t="s">
        <v>847</v>
      </c>
      <c r="F239" s="101" t="s">
        <v>848</v>
      </c>
      <c r="G239" s="149">
        <v>306001294</v>
      </c>
      <c r="H239" s="240">
        <v>6430071.4000000004</v>
      </c>
    </row>
    <row r="240" spans="1:8" x14ac:dyDescent="0.25">
      <c r="A240" s="106">
        <f>+A241</f>
        <v>18</v>
      </c>
      <c r="B240" s="105"/>
      <c r="C240" s="105" t="s">
        <v>196</v>
      </c>
      <c r="D240" s="105"/>
      <c r="E240" s="105"/>
      <c r="F240" s="105"/>
      <c r="G240" s="105"/>
      <c r="H240" s="230">
        <f>+H241</f>
        <v>71778539.626999989</v>
      </c>
    </row>
    <row r="241" spans="1:8" x14ac:dyDescent="0.25">
      <c r="A241" s="107">
        <v>18</v>
      </c>
      <c r="B241" s="116"/>
      <c r="C241" s="117" t="s">
        <v>198</v>
      </c>
      <c r="D241" s="111"/>
      <c r="E241" s="111"/>
      <c r="F241" s="107"/>
      <c r="G241" s="107"/>
      <c r="H241" s="241">
        <f>SUM(H242:H259)</f>
        <v>71778539.626999989</v>
      </c>
    </row>
    <row r="242" spans="1:8" ht="30" x14ac:dyDescent="0.25">
      <c r="A242" s="112">
        <v>1</v>
      </c>
      <c r="B242" s="110" t="s">
        <v>1163</v>
      </c>
      <c r="C242" s="108" t="s">
        <v>569</v>
      </c>
      <c r="D242" s="110" t="s">
        <v>202</v>
      </c>
      <c r="E242" s="110" t="s">
        <v>140</v>
      </c>
      <c r="F242" s="119" t="s">
        <v>570</v>
      </c>
      <c r="G242" s="149">
        <v>303226652</v>
      </c>
      <c r="H242" s="240">
        <v>4186198.13</v>
      </c>
    </row>
    <row r="243" spans="1:8" ht="30" x14ac:dyDescent="0.25">
      <c r="A243" s="112">
        <f>+A242+1</f>
        <v>2</v>
      </c>
      <c r="B243" s="110" t="s">
        <v>1163</v>
      </c>
      <c r="C243" s="108" t="s">
        <v>571</v>
      </c>
      <c r="D243" s="110" t="s">
        <v>202</v>
      </c>
      <c r="E243" s="110" t="s">
        <v>140</v>
      </c>
      <c r="F243" s="119" t="s">
        <v>572</v>
      </c>
      <c r="G243" s="149">
        <v>306049503</v>
      </c>
      <c r="H243" s="240">
        <v>7335171.7829999998</v>
      </c>
    </row>
    <row r="244" spans="1:8" ht="30" x14ac:dyDescent="0.25">
      <c r="A244" s="112">
        <f>+A242+1</f>
        <v>2</v>
      </c>
      <c r="B244" s="110" t="s">
        <v>1163</v>
      </c>
      <c r="C244" s="108" t="s">
        <v>199</v>
      </c>
      <c r="D244" s="110" t="s">
        <v>202</v>
      </c>
      <c r="E244" s="110" t="s">
        <v>140</v>
      </c>
      <c r="F244" s="119" t="s">
        <v>201</v>
      </c>
      <c r="G244" s="149">
        <v>301672812</v>
      </c>
      <c r="H244" s="240">
        <v>1410200</v>
      </c>
    </row>
    <row r="245" spans="1:8" ht="30" x14ac:dyDescent="0.25">
      <c r="A245" s="112">
        <f t="shared" ref="A245:A259" si="10">+A244+1</f>
        <v>3</v>
      </c>
      <c r="B245" s="110" t="s">
        <v>1163</v>
      </c>
      <c r="C245" s="108" t="s">
        <v>573</v>
      </c>
      <c r="D245" s="110" t="s">
        <v>202</v>
      </c>
      <c r="E245" s="110" t="s">
        <v>140</v>
      </c>
      <c r="F245" s="119" t="s">
        <v>574</v>
      </c>
      <c r="G245" s="149">
        <v>206462524</v>
      </c>
      <c r="H245" s="240">
        <v>6417937.2620000001</v>
      </c>
    </row>
    <row r="246" spans="1:8" ht="30" x14ac:dyDescent="0.25">
      <c r="A246" s="112">
        <f t="shared" si="10"/>
        <v>4</v>
      </c>
      <c r="B246" s="110" t="s">
        <v>1163</v>
      </c>
      <c r="C246" s="108" t="s">
        <v>575</v>
      </c>
      <c r="D246" s="110" t="s">
        <v>202</v>
      </c>
      <c r="E246" s="110" t="s">
        <v>140</v>
      </c>
      <c r="F246" s="119" t="s">
        <v>576</v>
      </c>
      <c r="G246" s="149">
        <v>301090782</v>
      </c>
      <c r="H246" s="240">
        <v>7063983.6370000001</v>
      </c>
    </row>
    <row r="247" spans="1:8" ht="30" x14ac:dyDescent="0.25">
      <c r="A247" s="112">
        <f t="shared" si="10"/>
        <v>5</v>
      </c>
      <c r="B247" s="110" t="s">
        <v>1163</v>
      </c>
      <c r="C247" s="108" t="s">
        <v>577</v>
      </c>
      <c r="D247" s="110" t="s">
        <v>202</v>
      </c>
      <c r="E247" s="110" t="s">
        <v>140</v>
      </c>
      <c r="F247" s="119" t="s">
        <v>576</v>
      </c>
      <c r="G247" s="149">
        <v>301090782</v>
      </c>
      <c r="H247" s="240">
        <v>5125210.0089999996</v>
      </c>
    </row>
    <row r="248" spans="1:8" ht="30" x14ac:dyDescent="0.25">
      <c r="A248" s="112">
        <f t="shared" si="10"/>
        <v>6</v>
      </c>
      <c r="B248" s="110" t="s">
        <v>1163</v>
      </c>
      <c r="C248" s="108" t="s">
        <v>578</v>
      </c>
      <c r="D248" s="110" t="s">
        <v>202</v>
      </c>
      <c r="E248" s="110" t="s">
        <v>140</v>
      </c>
      <c r="F248" s="119" t="s">
        <v>579</v>
      </c>
      <c r="G248" s="149">
        <v>304045613</v>
      </c>
      <c r="H248" s="240">
        <v>3270926.378</v>
      </c>
    </row>
    <row r="249" spans="1:8" ht="30" x14ac:dyDescent="0.25">
      <c r="A249" s="112">
        <f t="shared" si="10"/>
        <v>7</v>
      </c>
      <c r="B249" s="110" t="s">
        <v>1163</v>
      </c>
      <c r="C249" s="108" t="s">
        <v>580</v>
      </c>
      <c r="D249" s="110" t="s">
        <v>202</v>
      </c>
      <c r="E249" s="110" t="s">
        <v>140</v>
      </c>
      <c r="F249" s="119" t="s">
        <v>574</v>
      </c>
      <c r="G249" s="149">
        <v>206462524</v>
      </c>
      <c r="H249" s="240">
        <v>4094412.3050000002</v>
      </c>
    </row>
    <row r="250" spans="1:8" ht="30" x14ac:dyDescent="0.25">
      <c r="A250" s="112">
        <f t="shared" si="10"/>
        <v>8</v>
      </c>
      <c r="B250" s="110" t="s">
        <v>1163</v>
      </c>
      <c r="C250" s="108" t="s">
        <v>581</v>
      </c>
      <c r="D250" s="110" t="s">
        <v>202</v>
      </c>
      <c r="E250" s="110" t="s">
        <v>140</v>
      </c>
      <c r="F250" s="119" t="s">
        <v>582</v>
      </c>
      <c r="G250" s="149">
        <v>301752550</v>
      </c>
      <c r="H250" s="240">
        <v>3299225.37</v>
      </c>
    </row>
    <row r="251" spans="1:8" ht="30" x14ac:dyDescent="0.25">
      <c r="A251" s="112">
        <f t="shared" si="10"/>
        <v>9</v>
      </c>
      <c r="B251" s="110" t="s">
        <v>1163</v>
      </c>
      <c r="C251" s="108" t="s">
        <v>583</v>
      </c>
      <c r="D251" s="110" t="s">
        <v>202</v>
      </c>
      <c r="E251" s="110" t="s">
        <v>140</v>
      </c>
      <c r="F251" s="119" t="s">
        <v>584</v>
      </c>
      <c r="G251" s="149">
        <v>302617677</v>
      </c>
      <c r="H251" s="240">
        <v>3223020.3280000002</v>
      </c>
    </row>
    <row r="252" spans="1:8" ht="30" x14ac:dyDescent="0.25">
      <c r="A252" s="112">
        <f t="shared" si="10"/>
        <v>10</v>
      </c>
      <c r="B252" s="110" t="s">
        <v>1163</v>
      </c>
      <c r="C252" s="108" t="s">
        <v>585</v>
      </c>
      <c r="D252" s="110" t="s">
        <v>202</v>
      </c>
      <c r="E252" s="110" t="s">
        <v>140</v>
      </c>
      <c r="F252" s="119" t="s">
        <v>586</v>
      </c>
      <c r="G252" s="149">
        <v>300977224</v>
      </c>
      <c r="H252" s="240">
        <v>3517258.7949999999</v>
      </c>
    </row>
    <row r="253" spans="1:8" ht="30" x14ac:dyDescent="0.25">
      <c r="A253" s="112">
        <f t="shared" si="10"/>
        <v>11</v>
      </c>
      <c r="B253" s="110" t="s">
        <v>1163</v>
      </c>
      <c r="C253" s="108" t="s">
        <v>587</v>
      </c>
      <c r="D253" s="110" t="s">
        <v>202</v>
      </c>
      <c r="E253" s="110" t="s">
        <v>140</v>
      </c>
      <c r="F253" s="119" t="s">
        <v>588</v>
      </c>
      <c r="G253" s="149">
        <v>301904344</v>
      </c>
      <c r="H253" s="240">
        <v>2641524</v>
      </c>
    </row>
    <row r="254" spans="1:8" ht="30" x14ac:dyDescent="0.25">
      <c r="A254" s="112">
        <f t="shared" si="10"/>
        <v>12</v>
      </c>
      <c r="B254" s="110" t="s">
        <v>1163</v>
      </c>
      <c r="C254" s="108" t="s">
        <v>589</v>
      </c>
      <c r="D254" s="110" t="s">
        <v>202</v>
      </c>
      <c r="E254" s="110" t="s">
        <v>140</v>
      </c>
      <c r="F254" s="119" t="s">
        <v>574</v>
      </c>
      <c r="G254" s="149">
        <v>206462524</v>
      </c>
      <c r="H254" s="240">
        <v>2980489.1570000001</v>
      </c>
    </row>
    <row r="255" spans="1:8" ht="30" x14ac:dyDescent="0.25">
      <c r="A255" s="112">
        <f t="shared" si="10"/>
        <v>13</v>
      </c>
      <c r="B255" s="110" t="s">
        <v>1163</v>
      </c>
      <c r="C255" s="108" t="s">
        <v>590</v>
      </c>
      <c r="D255" s="110" t="s">
        <v>202</v>
      </c>
      <c r="E255" s="110" t="s">
        <v>140</v>
      </c>
      <c r="F255" s="119" t="s">
        <v>591</v>
      </c>
      <c r="G255" s="149">
        <v>300488230</v>
      </c>
      <c r="H255" s="240">
        <v>2082658.2660000001</v>
      </c>
    </row>
    <row r="256" spans="1:8" ht="30" x14ac:dyDescent="0.25">
      <c r="A256" s="112">
        <f t="shared" si="10"/>
        <v>14</v>
      </c>
      <c r="B256" s="110" t="s">
        <v>1163</v>
      </c>
      <c r="C256" s="108" t="s">
        <v>592</v>
      </c>
      <c r="D256" s="110" t="s">
        <v>202</v>
      </c>
      <c r="E256" s="110" t="s">
        <v>140</v>
      </c>
      <c r="F256" s="119" t="s">
        <v>593</v>
      </c>
      <c r="G256" s="149">
        <v>200201306</v>
      </c>
      <c r="H256" s="240">
        <v>4260670.6639999999</v>
      </c>
    </row>
    <row r="257" spans="1:8" ht="30" x14ac:dyDescent="0.25">
      <c r="A257" s="112">
        <f t="shared" si="10"/>
        <v>15</v>
      </c>
      <c r="B257" s="110" t="s">
        <v>1163</v>
      </c>
      <c r="C257" s="108" t="s">
        <v>594</v>
      </c>
      <c r="D257" s="110" t="s">
        <v>202</v>
      </c>
      <c r="E257" s="110" t="s">
        <v>140</v>
      </c>
      <c r="F257" s="119" t="s">
        <v>595</v>
      </c>
      <c r="G257" s="149">
        <v>301752678</v>
      </c>
      <c r="H257" s="240">
        <v>2699779.3330000001</v>
      </c>
    </row>
    <row r="258" spans="1:8" ht="30" x14ac:dyDescent="0.25">
      <c r="A258" s="112">
        <f t="shared" si="10"/>
        <v>16</v>
      </c>
      <c r="B258" s="110" t="s">
        <v>1163</v>
      </c>
      <c r="C258" s="108" t="s">
        <v>596</v>
      </c>
      <c r="D258" s="110" t="s">
        <v>202</v>
      </c>
      <c r="E258" s="110" t="s">
        <v>140</v>
      </c>
      <c r="F258" s="119" t="s">
        <v>597</v>
      </c>
      <c r="G258" s="149">
        <v>300796441</v>
      </c>
      <c r="H258" s="240">
        <v>4813853.4029999999</v>
      </c>
    </row>
    <row r="259" spans="1:8" ht="30" x14ac:dyDescent="0.25">
      <c r="A259" s="112">
        <f t="shared" si="10"/>
        <v>17</v>
      </c>
      <c r="B259" s="110" t="s">
        <v>1163</v>
      </c>
      <c r="C259" s="108" t="s">
        <v>598</v>
      </c>
      <c r="D259" s="110" t="s">
        <v>202</v>
      </c>
      <c r="E259" s="110" t="s">
        <v>140</v>
      </c>
      <c r="F259" s="119" t="s">
        <v>599</v>
      </c>
      <c r="G259" s="149">
        <v>301744655</v>
      </c>
      <c r="H259" s="240">
        <v>3356020.807</v>
      </c>
    </row>
    <row r="260" spans="1:8" x14ac:dyDescent="0.25">
      <c r="A260" s="106">
        <v>8</v>
      </c>
      <c r="B260" s="105"/>
      <c r="C260" s="105" t="s">
        <v>630</v>
      </c>
      <c r="D260" s="105"/>
      <c r="E260" s="105"/>
      <c r="F260" s="105"/>
      <c r="G260" s="105"/>
      <c r="H260" s="242">
        <f>SUM(H261:H268)</f>
        <v>33426634.433000002</v>
      </c>
    </row>
    <row r="261" spans="1:8" ht="45" x14ac:dyDescent="0.25">
      <c r="A261" s="112">
        <v>1</v>
      </c>
      <c r="B261" s="110" t="s">
        <v>1163</v>
      </c>
      <c r="C261" s="108" t="s">
        <v>602</v>
      </c>
      <c r="D261" s="110" t="s">
        <v>202</v>
      </c>
      <c r="E261" s="110" t="s">
        <v>140</v>
      </c>
      <c r="F261" s="119" t="s">
        <v>603</v>
      </c>
      <c r="G261" s="149">
        <v>205469094</v>
      </c>
      <c r="H261" s="240">
        <v>7650435.551</v>
      </c>
    </row>
    <row r="262" spans="1:8" ht="30" x14ac:dyDescent="0.25">
      <c r="A262" s="112">
        <f>+A261+1</f>
        <v>2</v>
      </c>
      <c r="B262" s="110" t="s">
        <v>1163</v>
      </c>
      <c r="C262" s="108" t="s">
        <v>604</v>
      </c>
      <c r="D262" s="110" t="s">
        <v>202</v>
      </c>
      <c r="E262" s="110" t="s">
        <v>140</v>
      </c>
      <c r="F262" s="119" t="s">
        <v>605</v>
      </c>
      <c r="G262" s="149">
        <v>301942869</v>
      </c>
      <c r="H262" s="240">
        <v>3247685.9789999998</v>
      </c>
    </row>
    <row r="263" spans="1:8" ht="30" x14ac:dyDescent="0.25">
      <c r="A263" s="112">
        <f t="shared" ref="A263:A268" si="11">+A262+1</f>
        <v>3</v>
      </c>
      <c r="B263" s="110" t="s">
        <v>1163</v>
      </c>
      <c r="C263" s="108" t="s">
        <v>606</v>
      </c>
      <c r="D263" s="110" t="s">
        <v>202</v>
      </c>
      <c r="E263" s="110" t="s">
        <v>140</v>
      </c>
      <c r="F263" s="119" t="s">
        <v>607</v>
      </c>
      <c r="G263" s="149">
        <v>301505754</v>
      </c>
      <c r="H263" s="240">
        <v>7692002.2050000001</v>
      </c>
    </row>
    <row r="264" spans="1:8" ht="45" x14ac:dyDescent="0.25">
      <c r="A264" s="112">
        <f t="shared" si="11"/>
        <v>4</v>
      </c>
      <c r="B264" s="110" t="s">
        <v>1163</v>
      </c>
      <c r="C264" s="108" t="s">
        <v>608</v>
      </c>
      <c r="D264" s="110" t="s">
        <v>202</v>
      </c>
      <c r="E264" s="110" t="s">
        <v>140</v>
      </c>
      <c r="F264" s="119" t="s">
        <v>605</v>
      </c>
      <c r="G264" s="149">
        <v>301942869</v>
      </c>
      <c r="H264" s="240">
        <v>3104937.12</v>
      </c>
    </row>
    <row r="265" spans="1:8" ht="45" x14ac:dyDescent="0.25">
      <c r="A265" s="112">
        <f t="shared" si="11"/>
        <v>5</v>
      </c>
      <c r="B265" s="110" t="s">
        <v>1163</v>
      </c>
      <c r="C265" s="108" t="s">
        <v>609</v>
      </c>
      <c r="D265" s="110" t="s">
        <v>202</v>
      </c>
      <c r="E265" s="110" t="s">
        <v>140</v>
      </c>
      <c r="F265" s="119" t="s">
        <v>610</v>
      </c>
      <c r="G265" s="149">
        <v>304702049</v>
      </c>
      <c r="H265" s="240">
        <v>2698790.4599999995</v>
      </c>
    </row>
    <row r="266" spans="1:8" ht="45" x14ac:dyDescent="0.25">
      <c r="A266" s="112">
        <f t="shared" si="11"/>
        <v>6</v>
      </c>
      <c r="B266" s="110" t="s">
        <v>1163</v>
      </c>
      <c r="C266" s="108" t="s">
        <v>611</v>
      </c>
      <c r="D266" s="110" t="s">
        <v>202</v>
      </c>
      <c r="E266" s="110" t="s">
        <v>140</v>
      </c>
      <c r="F266" s="119" t="s">
        <v>612</v>
      </c>
      <c r="G266" s="149">
        <v>301542986</v>
      </c>
      <c r="H266" s="240">
        <v>4086223.324</v>
      </c>
    </row>
    <row r="267" spans="1:8" ht="45" x14ac:dyDescent="0.25">
      <c r="A267" s="112">
        <f t="shared" si="11"/>
        <v>7</v>
      </c>
      <c r="B267" s="110" t="s">
        <v>1163</v>
      </c>
      <c r="C267" s="108" t="s">
        <v>613</v>
      </c>
      <c r="D267" s="110" t="s">
        <v>202</v>
      </c>
      <c r="E267" s="110" t="s">
        <v>140</v>
      </c>
      <c r="F267" s="119" t="s">
        <v>614</v>
      </c>
      <c r="G267" s="149">
        <v>205447390</v>
      </c>
      <c r="H267" s="240">
        <v>2587330.5719999997</v>
      </c>
    </row>
    <row r="268" spans="1:8" ht="30" x14ac:dyDescent="0.25">
      <c r="A268" s="112">
        <f t="shared" si="11"/>
        <v>8</v>
      </c>
      <c r="B268" s="110" t="s">
        <v>1163</v>
      </c>
      <c r="C268" s="108" t="s">
        <v>615</v>
      </c>
      <c r="D268" s="110" t="s">
        <v>202</v>
      </c>
      <c r="E268" s="110" t="s">
        <v>140</v>
      </c>
      <c r="F268" s="119" t="s">
        <v>616</v>
      </c>
      <c r="G268" s="149">
        <v>206958775</v>
      </c>
      <c r="H268" s="240">
        <v>2359229.2220000001</v>
      </c>
    </row>
    <row r="269" spans="1:8" x14ac:dyDescent="0.25">
      <c r="A269" s="106">
        <v>18</v>
      </c>
      <c r="B269" s="105"/>
      <c r="C269" s="105" t="s">
        <v>631</v>
      </c>
      <c r="D269" s="105"/>
      <c r="E269" s="105"/>
      <c r="F269" s="105"/>
      <c r="G269" s="105"/>
      <c r="H269" s="242">
        <f>SUM(H270:H287)</f>
        <v>171434357.84</v>
      </c>
    </row>
    <row r="270" spans="1:8" ht="30" x14ac:dyDescent="0.25">
      <c r="A270" s="110">
        <v>1</v>
      </c>
      <c r="B270" s="110" t="s">
        <v>1163</v>
      </c>
      <c r="C270" s="108" t="s">
        <v>813</v>
      </c>
      <c r="D270" s="110" t="s">
        <v>202</v>
      </c>
      <c r="E270" s="110" t="s">
        <v>632</v>
      </c>
      <c r="F270" s="148" t="s">
        <v>814</v>
      </c>
      <c r="G270" s="148">
        <v>305415095</v>
      </c>
      <c r="H270" s="243">
        <v>8486908.9339999985</v>
      </c>
    </row>
    <row r="271" spans="1:8" ht="30" x14ac:dyDescent="0.25">
      <c r="A271" s="110">
        <f>+A270+1</f>
        <v>2</v>
      </c>
      <c r="B271" s="110" t="s">
        <v>1163</v>
      </c>
      <c r="C271" s="108" t="s">
        <v>815</v>
      </c>
      <c r="D271" s="110" t="s">
        <v>202</v>
      </c>
      <c r="E271" s="110" t="s">
        <v>632</v>
      </c>
      <c r="F271" s="148" t="s">
        <v>816</v>
      </c>
      <c r="G271" s="148">
        <v>305474815</v>
      </c>
      <c r="H271" s="243">
        <v>9915097.3209999986</v>
      </c>
    </row>
    <row r="272" spans="1:8" ht="30" x14ac:dyDescent="0.25">
      <c r="A272" s="110">
        <f t="shared" ref="A272:A287" si="12">+A271+1</f>
        <v>3</v>
      </c>
      <c r="B272" s="110" t="s">
        <v>1163</v>
      </c>
      <c r="C272" s="108" t="s">
        <v>817</v>
      </c>
      <c r="D272" s="110" t="s">
        <v>202</v>
      </c>
      <c r="E272" s="110" t="s">
        <v>632</v>
      </c>
      <c r="F272" s="148" t="s">
        <v>818</v>
      </c>
      <c r="G272" s="148">
        <v>206462524</v>
      </c>
      <c r="H272" s="243">
        <v>9065342</v>
      </c>
    </row>
    <row r="273" spans="1:8" ht="30" x14ac:dyDescent="0.25">
      <c r="A273" s="110">
        <f t="shared" si="12"/>
        <v>4</v>
      </c>
      <c r="B273" s="110" t="s">
        <v>1163</v>
      </c>
      <c r="C273" s="108" t="s">
        <v>819</v>
      </c>
      <c r="D273" s="110" t="s">
        <v>202</v>
      </c>
      <c r="E273" s="110" t="s">
        <v>632</v>
      </c>
      <c r="F273" s="148" t="s">
        <v>818</v>
      </c>
      <c r="G273" s="148">
        <v>206462524</v>
      </c>
      <c r="H273" s="243">
        <v>12674565</v>
      </c>
    </row>
    <row r="274" spans="1:8" ht="30" x14ac:dyDescent="0.25">
      <c r="A274" s="110">
        <f t="shared" si="12"/>
        <v>5</v>
      </c>
      <c r="B274" s="110" t="s">
        <v>1163</v>
      </c>
      <c r="C274" s="108" t="s">
        <v>820</v>
      </c>
      <c r="D274" s="110" t="s">
        <v>202</v>
      </c>
      <c r="E274" s="110" t="s">
        <v>632</v>
      </c>
      <c r="F274" s="148" t="s">
        <v>821</v>
      </c>
      <c r="G274" s="148">
        <v>302269311</v>
      </c>
      <c r="H274" s="243">
        <v>9648651</v>
      </c>
    </row>
    <row r="275" spans="1:8" ht="30" x14ac:dyDescent="0.25">
      <c r="A275" s="110">
        <f t="shared" si="12"/>
        <v>6</v>
      </c>
      <c r="B275" s="110" t="s">
        <v>1163</v>
      </c>
      <c r="C275" s="108" t="s">
        <v>822</v>
      </c>
      <c r="D275" s="110" t="s">
        <v>202</v>
      </c>
      <c r="E275" s="110" t="s">
        <v>632</v>
      </c>
      <c r="F275" s="148" t="s">
        <v>823</v>
      </c>
      <c r="G275" s="148">
        <v>305946338</v>
      </c>
      <c r="H275" s="243">
        <v>6468881.0830000006</v>
      </c>
    </row>
    <row r="276" spans="1:8" ht="30" x14ac:dyDescent="0.25">
      <c r="A276" s="110">
        <f t="shared" si="12"/>
        <v>7</v>
      </c>
      <c r="B276" s="110" t="s">
        <v>1163</v>
      </c>
      <c r="C276" s="108" t="s">
        <v>824</v>
      </c>
      <c r="D276" s="110" t="s">
        <v>202</v>
      </c>
      <c r="E276" s="110" t="s">
        <v>632</v>
      </c>
      <c r="F276" s="148" t="s">
        <v>825</v>
      </c>
      <c r="G276" s="148">
        <v>301435271</v>
      </c>
      <c r="H276" s="243">
        <v>13798480</v>
      </c>
    </row>
    <row r="277" spans="1:8" ht="30" x14ac:dyDescent="0.25">
      <c r="A277" s="110">
        <f t="shared" si="12"/>
        <v>8</v>
      </c>
      <c r="B277" s="110" t="s">
        <v>1163</v>
      </c>
      <c r="C277" s="108" t="s">
        <v>826</v>
      </c>
      <c r="D277" s="110" t="s">
        <v>202</v>
      </c>
      <c r="E277" s="110" t="s">
        <v>632</v>
      </c>
      <c r="F277" s="148" t="s">
        <v>827</v>
      </c>
      <c r="G277" s="148">
        <v>301099864</v>
      </c>
      <c r="H277" s="243">
        <v>8876410</v>
      </c>
    </row>
    <row r="278" spans="1:8" ht="30" x14ac:dyDescent="0.25">
      <c r="A278" s="110">
        <f t="shared" si="12"/>
        <v>9</v>
      </c>
      <c r="B278" s="110" t="s">
        <v>1163</v>
      </c>
      <c r="C278" s="108" t="s">
        <v>828</v>
      </c>
      <c r="D278" s="110" t="s">
        <v>202</v>
      </c>
      <c r="E278" s="110" t="s">
        <v>632</v>
      </c>
      <c r="F278" s="148" t="s">
        <v>829</v>
      </c>
      <c r="G278" s="148">
        <v>301383504</v>
      </c>
      <c r="H278" s="243">
        <v>5824211</v>
      </c>
    </row>
    <row r="279" spans="1:8" ht="30" x14ac:dyDescent="0.25">
      <c r="A279" s="110">
        <f t="shared" si="12"/>
        <v>10</v>
      </c>
      <c r="B279" s="110" t="s">
        <v>1163</v>
      </c>
      <c r="C279" s="108" t="s">
        <v>830</v>
      </c>
      <c r="D279" s="110" t="s">
        <v>202</v>
      </c>
      <c r="E279" s="110" t="s">
        <v>632</v>
      </c>
      <c r="F279" s="148" t="s">
        <v>831</v>
      </c>
      <c r="G279" s="148">
        <v>302800553</v>
      </c>
      <c r="H279" s="243">
        <v>8901100</v>
      </c>
    </row>
    <row r="280" spans="1:8" ht="30" x14ac:dyDescent="0.25">
      <c r="A280" s="110">
        <f t="shared" si="12"/>
        <v>11</v>
      </c>
      <c r="B280" s="110" t="s">
        <v>1163</v>
      </c>
      <c r="C280" s="108" t="s">
        <v>832</v>
      </c>
      <c r="D280" s="110" t="s">
        <v>202</v>
      </c>
      <c r="E280" s="110" t="s">
        <v>632</v>
      </c>
      <c r="F280" s="148" t="s">
        <v>833</v>
      </c>
      <c r="G280" s="148">
        <v>305661456</v>
      </c>
      <c r="H280" s="243">
        <v>9434083.652999999</v>
      </c>
    </row>
    <row r="281" spans="1:8" ht="30" x14ac:dyDescent="0.25">
      <c r="A281" s="110">
        <f t="shared" si="12"/>
        <v>12</v>
      </c>
      <c r="B281" s="110" t="s">
        <v>1163</v>
      </c>
      <c r="C281" s="108" t="s">
        <v>834</v>
      </c>
      <c r="D281" s="110" t="s">
        <v>202</v>
      </c>
      <c r="E281" s="110" t="s">
        <v>632</v>
      </c>
      <c r="F281" s="148" t="s">
        <v>835</v>
      </c>
      <c r="G281" s="148">
        <v>305366854</v>
      </c>
      <c r="H281" s="243">
        <v>9300758.1910000015</v>
      </c>
    </row>
    <row r="282" spans="1:8" ht="30" x14ac:dyDescent="0.25">
      <c r="A282" s="110">
        <f t="shared" si="12"/>
        <v>13</v>
      </c>
      <c r="B282" s="110" t="s">
        <v>1163</v>
      </c>
      <c r="C282" s="108" t="s">
        <v>836</v>
      </c>
      <c r="D282" s="110" t="s">
        <v>202</v>
      </c>
      <c r="E282" s="110" t="s">
        <v>632</v>
      </c>
      <c r="F282" s="148" t="s">
        <v>837</v>
      </c>
      <c r="G282" s="148">
        <v>304548034</v>
      </c>
      <c r="H282" s="243">
        <v>9763061</v>
      </c>
    </row>
    <row r="283" spans="1:8" ht="30" x14ac:dyDescent="0.25">
      <c r="A283" s="110">
        <f t="shared" si="12"/>
        <v>14</v>
      </c>
      <c r="B283" s="110" t="s">
        <v>1163</v>
      </c>
      <c r="C283" s="108" t="s">
        <v>838</v>
      </c>
      <c r="D283" s="110" t="s">
        <v>202</v>
      </c>
      <c r="E283" s="110" t="s">
        <v>632</v>
      </c>
      <c r="F283" s="148" t="s">
        <v>839</v>
      </c>
      <c r="G283" s="148">
        <v>305494102</v>
      </c>
      <c r="H283" s="243">
        <v>9685507.8570000008</v>
      </c>
    </row>
    <row r="284" spans="1:8" ht="30" x14ac:dyDescent="0.25">
      <c r="A284" s="110">
        <f t="shared" si="12"/>
        <v>15</v>
      </c>
      <c r="B284" s="110" t="s">
        <v>1163</v>
      </c>
      <c r="C284" s="108" t="s">
        <v>840</v>
      </c>
      <c r="D284" s="110" t="s">
        <v>202</v>
      </c>
      <c r="E284" s="110" t="s">
        <v>632</v>
      </c>
      <c r="F284" s="148" t="s">
        <v>841</v>
      </c>
      <c r="G284" s="148">
        <v>303287946</v>
      </c>
      <c r="H284" s="243">
        <v>4699921</v>
      </c>
    </row>
    <row r="285" spans="1:8" ht="30" x14ac:dyDescent="0.25">
      <c r="A285" s="110">
        <f t="shared" si="12"/>
        <v>16</v>
      </c>
      <c r="B285" s="110" t="s">
        <v>1163</v>
      </c>
      <c r="C285" s="108" t="s">
        <v>842</v>
      </c>
      <c r="D285" s="110" t="s">
        <v>202</v>
      </c>
      <c r="E285" s="110" t="s">
        <v>632</v>
      </c>
      <c r="F285" s="148" t="s">
        <v>818</v>
      </c>
      <c r="G285" s="148">
        <v>206462524</v>
      </c>
      <c r="H285" s="243">
        <v>13503584</v>
      </c>
    </row>
    <row r="286" spans="1:8" ht="30" x14ac:dyDescent="0.25">
      <c r="A286" s="110">
        <f t="shared" si="12"/>
        <v>17</v>
      </c>
      <c r="B286" s="110" t="s">
        <v>1163</v>
      </c>
      <c r="C286" s="108" t="s">
        <v>1160</v>
      </c>
      <c r="D286" s="110" t="s">
        <v>202</v>
      </c>
      <c r="E286" s="110" t="s">
        <v>632</v>
      </c>
      <c r="F286" s="148" t="s">
        <v>1162</v>
      </c>
      <c r="G286" s="148">
        <v>200002925</v>
      </c>
      <c r="H286" s="243">
        <v>16188312.795</v>
      </c>
    </row>
    <row r="287" spans="1:8" ht="30" x14ac:dyDescent="0.25">
      <c r="A287" s="110">
        <f t="shared" si="12"/>
        <v>18</v>
      </c>
      <c r="B287" s="110" t="s">
        <v>1163</v>
      </c>
      <c r="C287" s="108" t="s">
        <v>843</v>
      </c>
      <c r="D287" s="110" t="s">
        <v>202</v>
      </c>
      <c r="E287" s="110" t="s">
        <v>632</v>
      </c>
      <c r="F287" s="148" t="s">
        <v>844</v>
      </c>
      <c r="G287" s="148">
        <v>304837189</v>
      </c>
      <c r="H287" s="243">
        <v>5199483.0060000001</v>
      </c>
    </row>
  </sheetData>
  <autoFilter ref="A6:H287"/>
  <mergeCells count="20">
    <mergeCell ref="B132:C132"/>
    <mergeCell ref="B133:C133"/>
    <mergeCell ref="B150:C150"/>
    <mergeCell ref="B157:C157"/>
    <mergeCell ref="B184:C184"/>
    <mergeCell ref="B178:C178"/>
    <mergeCell ref="B181:C181"/>
    <mergeCell ref="A78:A79"/>
    <mergeCell ref="A2:H2"/>
    <mergeCell ref="A4:A5"/>
    <mergeCell ref="B4:B5"/>
    <mergeCell ref="C4:C5"/>
    <mergeCell ref="D4:D5"/>
    <mergeCell ref="E4:E5"/>
    <mergeCell ref="F4:G4"/>
    <mergeCell ref="H4:H5"/>
    <mergeCell ref="C78:C79"/>
    <mergeCell ref="D78:D79"/>
    <mergeCell ref="E78:E79"/>
    <mergeCell ref="H78:H79"/>
  </mergeCells>
  <hyperlinks>
    <hyperlink ref="D4" r:id="rId1" display="javascript:scrollText(5421891)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:H2"/>
    </sheetView>
  </sheetViews>
  <sheetFormatPr defaultRowHeight="15.75" x14ac:dyDescent="0.25"/>
  <cols>
    <col min="1" max="1" width="9.140625" style="1"/>
    <col min="2" max="2" width="27" style="1" customWidth="1"/>
    <col min="3" max="3" width="16.28515625" style="1" customWidth="1"/>
    <col min="4" max="4" width="19.28515625" style="1" customWidth="1"/>
    <col min="5" max="5" width="19.5703125" style="1" customWidth="1"/>
    <col min="6" max="6" width="14.85546875" style="1" customWidth="1"/>
    <col min="7" max="7" width="18.140625" style="1" customWidth="1"/>
    <col min="8" max="8" width="18.5703125" style="1" customWidth="1"/>
    <col min="9" max="16384" width="9.140625" style="1"/>
  </cols>
  <sheetData>
    <row r="1" spans="1:8" x14ac:dyDescent="0.25">
      <c r="H1" s="3" t="s">
        <v>633</v>
      </c>
    </row>
    <row r="2" spans="1:8" ht="54.75" customHeight="1" x14ac:dyDescent="0.25">
      <c r="A2" s="252" t="s">
        <v>634</v>
      </c>
      <c r="B2" s="252"/>
      <c r="C2" s="252"/>
      <c r="D2" s="252"/>
      <c r="E2" s="252"/>
      <c r="F2" s="252"/>
      <c r="G2" s="252"/>
      <c r="H2" s="252"/>
    </row>
    <row r="3" spans="1:8" ht="16.5" customHeight="1" x14ac:dyDescent="0.25"/>
    <row r="4" spans="1:8" ht="30.75" customHeight="1" x14ac:dyDescent="0.25">
      <c r="A4" s="253" t="s">
        <v>0</v>
      </c>
      <c r="B4" s="253" t="s">
        <v>635</v>
      </c>
      <c r="C4" s="253" t="s">
        <v>636</v>
      </c>
      <c r="D4" s="253" t="s">
        <v>637</v>
      </c>
      <c r="E4" s="253"/>
      <c r="F4" s="321" t="s">
        <v>638</v>
      </c>
      <c r="G4" s="321" t="s">
        <v>639</v>
      </c>
      <c r="H4" s="253" t="s">
        <v>640</v>
      </c>
    </row>
    <row r="5" spans="1:8" ht="114" customHeight="1" x14ac:dyDescent="0.25">
      <c r="A5" s="253"/>
      <c r="B5" s="253"/>
      <c r="C5" s="253"/>
      <c r="D5" s="56" t="s">
        <v>641</v>
      </c>
      <c r="E5" s="56" t="s">
        <v>642</v>
      </c>
      <c r="F5" s="322"/>
      <c r="G5" s="322"/>
      <c r="H5" s="253"/>
    </row>
    <row r="6" spans="1:8" x14ac:dyDescent="0.25">
      <c r="A6" s="65" t="s">
        <v>9</v>
      </c>
      <c r="B6" s="20"/>
      <c r="C6" s="20"/>
      <c r="D6" s="66"/>
      <c r="E6" s="66"/>
      <c r="F6" s="66"/>
      <c r="G6" s="66"/>
      <c r="H6" s="66"/>
    </row>
    <row r="7" spans="1:8" x14ac:dyDescent="0.25">
      <c r="A7" s="65" t="s">
        <v>10</v>
      </c>
      <c r="B7" s="20"/>
      <c r="C7" s="20"/>
      <c r="D7" s="66"/>
      <c r="E7" s="66"/>
      <c r="F7" s="66"/>
      <c r="G7" s="66"/>
      <c r="H7" s="66"/>
    </row>
    <row r="8" spans="1:8" x14ac:dyDescent="0.25">
      <c r="A8" s="65" t="s">
        <v>11</v>
      </c>
      <c r="B8" s="20"/>
      <c r="C8" s="20"/>
      <c r="D8" s="66"/>
      <c r="E8" s="66"/>
      <c r="F8" s="66"/>
      <c r="G8" s="66"/>
      <c r="H8" s="66"/>
    </row>
    <row r="9" spans="1:8" x14ac:dyDescent="0.25">
      <c r="A9" s="65" t="s">
        <v>23</v>
      </c>
      <c r="B9" s="20"/>
      <c r="C9" s="20"/>
      <c r="D9" s="66"/>
      <c r="E9" s="66"/>
      <c r="F9" s="66"/>
      <c r="G9" s="66"/>
      <c r="H9" s="66"/>
    </row>
    <row r="10" spans="1:8" x14ac:dyDescent="0.25">
      <c r="A10" s="65" t="s">
        <v>43</v>
      </c>
      <c r="B10" s="20"/>
      <c r="C10" s="20"/>
      <c r="D10" s="66"/>
      <c r="E10" s="66"/>
      <c r="F10" s="66"/>
      <c r="G10" s="66"/>
      <c r="H10" s="66"/>
    </row>
    <row r="11" spans="1:8" x14ac:dyDescent="0.25">
      <c r="A11" s="65" t="s">
        <v>44</v>
      </c>
      <c r="B11" s="20"/>
      <c r="C11" s="20"/>
      <c r="D11" s="66"/>
      <c r="E11" s="66"/>
      <c r="F11" s="66"/>
      <c r="G11" s="66"/>
      <c r="H11" s="66"/>
    </row>
    <row r="12" spans="1:8" x14ac:dyDescent="0.25">
      <c r="A12" s="67"/>
      <c r="B12" s="67"/>
      <c r="C12" s="67"/>
      <c r="D12" s="67"/>
      <c r="E12" s="67"/>
      <c r="F12" s="67"/>
      <c r="G12" s="67"/>
      <c r="H12" s="67"/>
    </row>
    <row r="13" spans="1:8" ht="22.5" customHeight="1" x14ac:dyDescent="0.25">
      <c r="A13" s="320" t="s">
        <v>643</v>
      </c>
      <c r="B13" s="320"/>
      <c r="C13" s="320"/>
      <c r="D13" s="320"/>
      <c r="E13" s="320"/>
      <c r="F13" s="320"/>
      <c r="G13" s="320"/>
      <c r="H13" s="320"/>
    </row>
  </sheetData>
  <mergeCells count="9">
    <mergeCell ref="A13:H13"/>
    <mergeCell ref="A2:H2"/>
    <mergeCell ref="A4:A5"/>
    <mergeCell ref="B4:B5"/>
    <mergeCell ref="C4:C5"/>
    <mergeCell ref="D4:E4"/>
    <mergeCell ref="F4:F5"/>
    <mergeCell ref="G4:G5"/>
    <mergeCell ref="H4:H5"/>
  </mergeCells>
  <hyperlinks>
    <hyperlink ref="B4" r:id="rId1" display="javascript:scrollText(5421915)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3" workbookViewId="0">
      <selection activeCell="F5" sqref="F5"/>
    </sheetView>
  </sheetViews>
  <sheetFormatPr defaultRowHeight="15.75" x14ac:dyDescent="0.25"/>
  <cols>
    <col min="1" max="1" width="9.140625" style="1"/>
    <col min="2" max="2" width="28.5703125" style="1" customWidth="1"/>
    <col min="3" max="3" width="16.7109375" style="1" customWidth="1"/>
    <col min="4" max="4" width="13" style="1" customWidth="1"/>
    <col min="5" max="5" width="13.7109375" style="1" customWidth="1"/>
    <col min="6" max="6" width="15.140625" style="1" customWidth="1"/>
    <col min="7" max="7" width="17.7109375" style="1" customWidth="1"/>
    <col min="8" max="8" width="14.28515625" style="1" customWidth="1"/>
    <col min="9" max="9" width="18.7109375" style="1" customWidth="1"/>
    <col min="10" max="10" width="16.5703125" style="1" customWidth="1"/>
    <col min="11" max="11" width="14.28515625" style="1" customWidth="1"/>
    <col min="12" max="16384" width="9.140625" style="1"/>
  </cols>
  <sheetData>
    <row r="1" spans="1:11" x14ac:dyDescent="0.25">
      <c r="K1" s="3" t="s">
        <v>644</v>
      </c>
    </row>
    <row r="2" spans="1:11" ht="57" customHeight="1" x14ac:dyDescent="0.25">
      <c r="A2" s="252" t="s">
        <v>645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4" spans="1:11" ht="26.25" customHeight="1" x14ac:dyDescent="0.25">
      <c r="A4" s="253" t="s">
        <v>0</v>
      </c>
      <c r="B4" s="253" t="s">
        <v>646</v>
      </c>
      <c r="C4" s="253" t="s">
        <v>647</v>
      </c>
      <c r="D4" s="253" t="s">
        <v>648</v>
      </c>
      <c r="E4" s="253" t="s">
        <v>15</v>
      </c>
      <c r="F4" s="253" t="s">
        <v>637</v>
      </c>
      <c r="G4" s="253"/>
      <c r="H4" s="321" t="s">
        <v>649</v>
      </c>
      <c r="I4" s="321" t="s">
        <v>639</v>
      </c>
      <c r="J4" s="253" t="s">
        <v>650</v>
      </c>
      <c r="K4" s="253" t="s">
        <v>651</v>
      </c>
    </row>
    <row r="5" spans="1:11" ht="124.5" customHeight="1" x14ac:dyDescent="0.25">
      <c r="A5" s="253"/>
      <c r="B5" s="253"/>
      <c r="C5" s="253"/>
      <c r="D5" s="253"/>
      <c r="E5" s="253"/>
      <c r="F5" s="56" t="s">
        <v>652</v>
      </c>
      <c r="G5" s="56" t="s">
        <v>642</v>
      </c>
      <c r="H5" s="322"/>
      <c r="I5" s="322"/>
      <c r="J5" s="253"/>
      <c r="K5" s="253"/>
    </row>
    <row r="6" spans="1:11" x14ac:dyDescent="0.25">
      <c r="A6" s="59" t="s">
        <v>653</v>
      </c>
      <c r="B6" s="2" t="s">
        <v>48</v>
      </c>
      <c r="C6" s="20"/>
      <c r="D6" s="20"/>
      <c r="E6" s="20"/>
      <c r="F6" s="66"/>
      <c r="G6" s="66"/>
      <c r="H6" s="66"/>
      <c r="I6" s="66"/>
      <c r="J6" s="66"/>
      <c r="K6" s="66"/>
    </row>
    <row r="7" spans="1:11" x14ac:dyDescent="0.25">
      <c r="A7" s="20"/>
      <c r="B7" s="20"/>
      <c r="C7" s="20"/>
      <c r="D7" s="20"/>
      <c r="E7" s="20"/>
      <c r="F7" s="66"/>
      <c r="G7" s="66"/>
      <c r="H7" s="66"/>
      <c r="I7" s="66"/>
      <c r="J7" s="66"/>
      <c r="K7" s="66"/>
    </row>
    <row r="8" spans="1:11" x14ac:dyDescent="0.25">
      <c r="A8" s="20"/>
      <c r="B8" s="20"/>
      <c r="C8" s="20"/>
      <c r="D8" s="20"/>
      <c r="E8" s="20"/>
      <c r="F8" s="66"/>
      <c r="G8" s="66"/>
      <c r="H8" s="66"/>
      <c r="I8" s="66"/>
      <c r="J8" s="66"/>
      <c r="K8" s="66"/>
    </row>
    <row r="9" spans="1:11" x14ac:dyDescent="0.25">
      <c r="A9" s="59" t="s">
        <v>654</v>
      </c>
      <c r="B9" s="2" t="s">
        <v>49</v>
      </c>
      <c r="C9" s="20"/>
      <c r="D9" s="20"/>
      <c r="E9" s="20"/>
      <c r="F9" s="66"/>
      <c r="G9" s="66"/>
      <c r="H9" s="66"/>
      <c r="I9" s="66"/>
      <c r="J9" s="66"/>
      <c r="K9" s="66"/>
    </row>
    <row r="10" spans="1:11" x14ac:dyDescent="0.25">
      <c r="A10" s="20"/>
      <c r="B10" s="20"/>
      <c r="C10" s="20"/>
      <c r="D10" s="20"/>
      <c r="E10" s="20"/>
      <c r="F10" s="66"/>
      <c r="G10" s="66"/>
      <c r="H10" s="66"/>
      <c r="I10" s="66"/>
      <c r="J10" s="66"/>
      <c r="K10" s="66"/>
    </row>
    <row r="11" spans="1:11" x14ac:dyDescent="0.25">
      <c r="A11" s="20"/>
      <c r="B11" s="20"/>
      <c r="C11" s="20"/>
      <c r="D11" s="20"/>
      <c r="E11" s="20"/>
      <c r="F11" s="66"/>
      <c r="G11" s="66"/>
      <c r="H11" s="66"/>
      <c r="I11" s="66"/>
      <c r="J11" s="66"/>
      <c r="K11" s="66"/>
    </row>
    <row r="12" spans="1:11" x14ac:dyDescent="0.25">
      <c r="A12" s="59" t="s">
        <v>655</v>
      </c>
      <c r="B12" s="2" t="s">
        <v>656</v>
      </c>
      <c r="C12" s="20"/>
      <c r="D12" s="20"/>
      <c r="E12" s="20"/>
      <c r="F12" s="66"/>
      <c r="G12" s="66"/>
      <c r="H12" s="66"/>
      <c r="I12" s="66"/>
      <c r="J12" s="66"/>
      <c r="K12" s="66"/>
    </row>
    <row r="13" spans="1:11" x14ac:dyDescent="0.25">
      <c r="A13" s="20"/>
      <c r="B13" s="20"/>
      <c r="C13" s="20"/>
      <c r="D13" s="20"/>
      <c r="E13" s="20"/>
      <c r="F13" s="66"/>
      <c r="G13" s="66"/>
      <c r="H13" s="66"/>
      <c r="I13" s="66"/>
      <c r="J13" s="66"/>
      <c r="K13" s="66"/>
    </row>
    <row r="14" spans="1:11" x14ac:dyDescent="0.25">
      <c r="A14" s="20"/>
      <c r="B14" s="20"/>
      <c r="C14" s="20"/>
      <c r="D14" s="20"/>
      <c r="E14" s="20"/>
      <c r="F14" s="66"/>
      <c r="G14" s="66"/>
      <c r="H14" s="66"/>
      <c r="I14" s="66"/>
      <c r="J14" s="66"/>
      <c r="K14" s="66"/>
    </row>
    <row r="15" spans="1:11" ht="31.5" x14ac:dyDescent="0.25">
      <c r="A15" s="59" t="s">
        <v>657</v>
      </c>
      <c r="B15" s="2" t="s">
        <v>658</v>
      </c>
      <c r="C15" s="20"/>
      <c r="D15" s="20"/>
      <c r="E15" s="20"/>
      <c r="F15" s="66"/>
      <c r="G15" s="66"/>
      <c r="H15" s="66"/>
      <c r="I15" s="66"/>
      <c r="J15" s="66"/>
      <c r="K15" s="66"/>
    </row>
    <row r="16" spans="1:11" x14ac:dyDescent="0.25">
      <c r="A16" s="20"/>
      <c r="B16" s="20"/>
      <c r="C16" s="20"/>
      <c r="D16" s="20"/>
      <c r="E16" s="20"/>
      <c r="F16" s="66"/>
      <c r="G16" s="66"/>
      <c r="H16" s="66"/>
      <c r="I16" s="66"/>
      <c r="J16" s="66"/>
      <c r="K16" s="66"/>
    </row>
    <row r="17" spans="1:11" x14ac:dyDescent="0.25">
      <c r="A17" s="20"/>
      <c r="B17" s="20"/>
      <c r="C17" s="20"/>
      <c r="D17" s="20"/>
      <c r="E17" s="20"/>
      <c r="F17" s="66"/>
      <c r="G17" s="66"/>
      <c r="H17" s="66"/>
      <c r="I17" s="66"/>
      <c r="J17" s="66"/>
      <c r="K17" s="66"/>
    </row>
    <row r="18" spans="1:11" ht="31.5" x14ac:dyDescent="0.25">
      <c r="A18" s="59" t="s">
        <v>659</v>
      </c>
      <c r="B18" s="2" t="s">
        <v>660</v>
      </c>
      <c r="C18" s="20"/>
      <c r="D18" s="20"/>
      <c r="E18" s="20"/>
      <c r="F18" s="66"/>
      <c r="G18" s="66"/>
      <c r="H18" s="66"/>
      <c r="I18" s="66"/>
      <c r="J18" s="66"/>
      <c r="K18" s="66"/>
    </row>
    <row r="19" spans="1:11" x14ac:dyDescent="0.25">
      <c r="A19" s="20"/>
      <c r="B19" s="20"/>
      <c r="C19" s="20"/>
      <c r="D19" s="20"/>
      <c r="E19" s="20"/>
      <c r="F19" s="66"/>
      <c r="G19" s="66"/>
      <c r="H19" s="66"/>
      <c r="I19" s="66"/>
      <c r="J19" s="66"/>
      <c r="K19" s="66"/>
    </row>
    <row r="20" spans="1:11" x14ac:dyDescent="0.25">
      <c r="A20" s="20"/>
      <c r="B20" s="20"/>
      <c r="C20" s="20"/>
      <c r="D20" s="20"/>
      <c r="E20" s="20"/>
      <c r="F20" s="66"/>
      <c r="G20" s="66"/>
      <c r="H20" s="66"/>
      <c r="I20" s="66"/>
      <c r="J20" s="66"/>
      <c r="K20" s="66"/>
    </row>
    <row r="21" spans="1:11" x14ac:dyDescent="0.25">
      <c r="A21" s="59" t="s">
        <v>661</v>
      </c>
      <c r="B21" s="2" t="s">
        <v>662</v>
      </c>
      <c r="C21" s="20"/>
      <c r="D21" s="20"/>
      <c r="E21" s="20"/>
      <c r="F21" s="66"/>
      <c r="G21" s="66"/>
      <c r="H21" s="66"/>
      <c r="I21" s="66"/>
      <c r="J21" s="66"/>
      <c r="K21" s="66"/>
    </row>
    <row r="22" spans="1:11" x14ac:dyDescent="0.25">
      <c r="A22" s="20"/>
      <c r="B22" s="20"/>
      <c r="C22" s="20"/>
      <c r="D22" s="20"/>
      <c r="E22" s="20"/>
      <c r="F22" s="66"/>
      <c r="G22" s="66"/>
      <c r="H22" s="66"/>
      <c r="I22" s="66"/>
      <c r="J22" s="66"/>
      <c r="K22" s="66"/>
    </row>
    <row r="23" spans="1:11" x14ac:dyDescent="0.25">
      <c r="A23" s="20"/>
      <c r="B23" s="20"/>
      <c r="C23" s="20"/>
      <c r="D23" s="20"/>
      <c r="E23" s="20"/>
      <c r="F23" s="66"/>
      <c r="G23" s="66"/>
      <c r="H23" s="66"/>
      <c r="I23" s="66"/>
      <c r="J23" s="66"/>
      <c r="K23" s="66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6" workbookViewId="0">
      <selection activeCell="C13" sqref="C13"/>
    </sheetView>
  </sheetViews>
  <sheetFormatPr defaultRowHeight="15.75" x14ac:dyDescent="0.25"/>
  <cols>
    <col min="1" max="1" width="6.85546875" style="1" customWidth="1"/>
    <col min="2" max="2" width="19.85546875" style="1" customWidth="1"/>
    <col min="3" max="3" width="39" style="1" customWidth="1"/>
    <col min="4" max="4" width="19.85546875" style="1" customWidth="1"/>
    <col min="5" max="5" width="19.5703125" style="1" customWidth="1"/>
    <col min="6" max="6" width="20.42578125" style="1" customWidth="1"/>
    <col min="7" max="16384" width="9.140625" style="1"/>
  </cols>
  <sheetData>
    <row r="1" spans="1:6" x14ac:dyDescent="0.25">
      <c r="F1" s="3" t="s">
        <v>663</v>
      </c>
    </row>
    <row r="2" spans="1:6" ht="60.75" customHeight="1" x14ac:dyDescent="0.25">
      <c r="A2" s="252" t="s">
        <v>664</v>
      </c>
      <c r="B2" s="252"/>
      <c r="C2" s="252"/>
      <c r="D2" s="252"/>
      <c r="E2" s="252"/>
      <c r="F2" s="252"/>
    </row>
    <row r="4" spans="1:6" ht="46.5" customHeight="1" x14ac:dyDescent="0.25">
      <c r="A4" s="59" t="s">
        <v>0</v>
      </c>
      <c r="B4" s="59" t="s">
        <v>665</v>
      </c>
      <c r="C4" s="59" t="s">
        <v>666</v>
      </c>
      <c r="D4" s="59" t="s">
        <v>667</v>
      </c>
      <c r="E4" s="59" t="s">
        <v>668</v>
      </c>
      <c r="F4" s="59" t="s">
        <v>669</v>
      </c>
    </row>
    <row r="5" spans="1:6" x14ac:dyDescent="0.25">
      <c r="A5" s="68"/>
      <c r="B5" s="68"/>
      <c r="C5" s="68"/>
      <c r="D5" s="66"/>
      <c r="E5" s="66"/>
      <c r="F5" s="66"/>
    </row>
    <row r="6" spans="1:6" x14ac:dyDescent="0.25">
      <c r="A6" s="68"/>
      <c r="B6" s="68"/>
      <c r="C6" s="68"/>
      <c r="D6" s="66"/>
      <c r="E6" s="66"/>
      <c r="F6" s="66"/>
    </row>
    <row r="7" spans="1:6" x14ac:dyDescent="0.25">
      <c r="A7" s="68"/>
      <c r="B7" s="68"/>
      <c r="C7" s="68"/>
      <c r="D7" s="66"/>
      <c r="E7" s="66"/>
      <c r="F7" s="66"/>
    </row>
    <row r="8" spans="1:6" x14ac:dyDescent="0.25">
      <c r="A8" s="68"/>
      <c r="B8" s="68"/>
      <c r="C8" s="68"/>
      <c r="D8" s="66"/>
      <c r="E8" s="66"/>
      <c r="F8" s="66"/>
    </row>
    <row r="9" spans="1:6" x14ac:dyDescent="0.25">
      <c r="A9" s="68"/>
      <c r="B9" s="68"/>
      <c r="C9" s="68"/>
      <c r="D9" s="66"/>
      <c r="E9" s="66"/>
      <c r="F9" s="66"/>
    </row>
    <row r="10" spans="1:6" x14ac:dyDescent="0.25">
      <c r="A10" s="68"/>
      <c r="B10" s="68"/>
      <c r="C10" s="68"/>
      <c r="D10" s="66"/>
      <c r="E10" s="66"/>
      <c r="F10" s="66"/>
    </row>
    <row r="11" spans="1:6" x14ac:dyDescent="0.25">
      <c r="A11" s="68"/>
      <c r="B11" s="68"/>
      <c r="C11" s="68"/>
      <c r="D11" s="66"/>
      <c r="E11" s="66"/>
      <c r="F11" s="66"/>
    </row>
    <row r="12" spans="1:6" x14ac:dyDescent="0.25">
      <c r="A12" s="68"/>
      <c r="B12" s="68"/>
      <c r="C12" s="68"/>
      <c r="D12" s="66"/>
      <c r="E12" s="66"/>
      <c r="F12" s="66"/>
    </row>
    <row r="13" spans="1:6" x14ac:dyDescent="0.25">
      <c r="A13" s="68"/>
      <c r="B13" s="68"/>
      <c r="C13" s="68"/>
      <c r="D13" s="66"/>
      <c r="E13" s="66"/>
      <c r="F13" s="66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1-илова</vt:lpstr>
      <vt:lpstr>2-илова</vt:lpstr>
      <vt:lpstr>3-илова</vt:lpstr>
      <vt:lpstr>4-илова</vt:lpstr>
      <vt:lpstr>5-илова.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2021-06-30T06:06:38Z</cp:lastPrinted>
  <dcterms:created xsi:type="dcterms:W3CDTF">2021-06-08T06:05:32Z</dcterms:created>
  <dcterms:modified xsi:type="dcterms:W3CDTF">2022-02-11T07:47:50Z</dcterms:modified>
</cp:coreProperties>
</file>